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35" windowHeight="8025"/>
  </bookViews>
  <sheets>
    <sheet name="Anotační list" sheetId="3" r:id="rId1"/>
    <sheet name="Návod" sheetId="2" r:id="rId2"/>
    <sheet name="Mocninná funkce" sheetId="1" r:id="rId3"/>
  </sheets>
  <calcPr calcId="145621"/>
</workbook>
</file>

<file path=xl/calcChain.xml><?xml version="1.0" encoding="utf-8"?>
<calcChain xmlns="http://schemas.openxmlformats.org/spreadsheetml/2006/main">
  <c r="G12" i="1" l="1"/>
  <c r="G9" i="1"/>
  <c r="M9" i="1" l="1"/>
  <c r="J9" i="1"/>
  <c r="D16" i="1" l="1"/>
  <c r="D15" i="1"/>
  <c r="E19" i="1"/>
  <c r="E18" i="1"/>
  <c r="K22" i="1"/>
  <c r="N22" i="1"/>
  <c r="L22" i="1"/>
  <c r="J22" i="1"/>
  <c r="M22" i="1"/>
  <c r="K16" i="1"/>
  <c r="N23" i="1"/>
  <c r="J23" i="1"/>
  <c r="L23" i="1"/>
  <c r="K23" i="1"/>
  <c r="K15" i="1"/>
  <c r="A26" i="1" s="1"/>
  <c r="A25" i="1" s="1"/>
  <c r="H18" i="1"/>
  <c r="A27" i="1" l="1"/>
  <c r="B27" i="1"/>
  <c r="E16" i="1" s="1"/>
  <c r="A28" i="1"/>
  <c r="B25" i="1"/>
  <c r="E15" i="1" s="1"/>
  <c r="A24" i="1"/>
  <c r="A23" i="1" l="1"/>
  <c r="B24" i="1"/>
  <c r="A29" i="1"/>
  <c r="B28" i="1"/>
  <c r="A30" i="1" l="1"/>
  <c r="B29" i="1"/>
  <c r="A22" i="1"/>
  <c r="B23" i="1"/>
  <c r="B22" i="1" l="1"/>
  <c r="A21" i="1"/>
  <c r="A31" i="1"/>
  <c r="B30" i="1"/>
  <c r="B21" i="1" l="1"/>
  <c r="A20" i="1"/>
  <c r="B31" i="1"/>
  <c r="A32" i="1"/>
  <c r="B32" i="1" l="1"/>
  <c r="A33" i="1"/>
  <c r="B20" i="1"/>
  <c r="A19" i="1"/>
  <c r="A18" i="1" l="1"/>
  <c r="B19" i="1"/>
  <c r="A34" i="1"/>
  <c r="B33" i="1"/>
  <c r="A35" i="1" l="1"/>
  <c r="B34" i="1"/>
  <c r="A17" i="1"/>
  <c r="B18" i="1"/>
  <c r="A16" i="1" l="1"/>
  <c r="B17" i="1"/>
  <c r="A36" i="1"/>
  <c r="B35" i="1"/>
  <c r="B36" i="1" l="1"/>
  <c r="D19" i="1"/>
  <c r="B16" i="1"/>
  <c r="D18" i="1"/>
  <c r="H17" i="1"/>
</calcChain>
</file>

<file path=xl/sharedStrings.xml><?xml version="1.0" encoding="utf-8"?>
<sst xmlns="http://schemas.openxmlformats.org/spreadsheetml/2006/main" count="80" uniqueCount="60">
  <si>
    <t>x</t>
  </si>
  <si>
    <t>D(f) =</t>
  </si>
  <si>
    <t>y</t>
  </si>
  <si>
    <t>H(f) =</t>
  </si>
  <si>
    <t>Graf funkce</t>
  </si>
  <si>
    <t>Vlastnosti</t>
  </si>
  <si>
    <t>Návod pro práci s materiálem</t>
  </si>
  <si>
    <t>Po vyplnění žlutě podbarvených buňek dojde k automatickém přepočtu ostatních údajů na listu. Student tak vidí vliv parametrů na změnu řešení a může simulovat různé možnosti v zadání.</t>
  </si>
  <si>
    <t>do takto podbarvených buněk doplní uživatel číselnou hodnotu, písmeno nebo vybere ze seznamu</t>
  </si>
  <si>
    <t>do takto podbarvených buněk zadává uživatel znaménka + nebo -</t>
  </si>
  <si>
    <t>1) Student dostane zadání příkladu, které vyřeší.
2) Poté změní údaje ve žlutých buňkách podle zadání.
3) Vzorce v buňkách přepočítají údaje ze zadání, změní grafy a obrázky.
4) Student pak zkontroluje, ve kterém kroku udělal případnou chybu nebo zda řešil příklad správně.</t>
  </si>
  <si>
    <t>NELZE!</t>
  </si>
  <si>
    <t xml:space="preserve">y = </t>
  </si>
  <si>
    <t>a</t>
  </si>
  <si>
    <t>+</t>
  </si>
  <si>
    <t>b</t>
  </si>
  <si>
    <t>c</t>
  </si>
  <si>
    <t>d</t>
  </si>
  <si>
    <t>Obecně</t>
  </si>
  <si>
    <t>-</t>
  </si>
  <si>
    <t>Sestav si svou funkci</t>
  </si>
  <si>
    <t>Tabulka</t>
  </si>
  <si>
    <t>Souřadnice středu hyperboly obecně</t>
  </si>
  <si>
    <t>S =</t>
  </si>
  <si>
    <t>[</t>
  </si>
  <si>
    <t>]</t>
  </si>
  <si>
    <t>;</t>
  </si>
  <si>
    <t>R -</t>
  </si>
  <si>
    <t>{</t>
  </si>
  <si>
    <t>}</t>
  </si>
  <si>
    <t>Souřadnice tvého středu hyperboly</t>
  </si>
  <si>
    <t>monotónní</t>
  </si>
  <si>
    <t>prostá</t>
  </si>
  <si>
    <t>neomezená</t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</si>
  <si>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y</t>
    </r>
    <r>
      <rPr>
        <sz val="14"/>
        <color theme="1"/>
        <rFont val="Calibri"/>
        <family val="2"/>
        <charset val="238"/>
        <scheme val="minor"/>
      </rPr>
      <t xml:space="preserve"> =</t>
    </r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</si>
  <si>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x</t>
    </r>
    <r>
      <rPr>
        <sz val="14"/>
        <color theme="1"/>
        <rFont val="Calibri"/>
        <family val="2"/>
        <charset val="238"/>
        <scheme val="minor"/>
      </rPr>
      <t xml:space="preserve"> =</t>
    </r>
  </si>
  <si>
    <t>Výukový materiál zpracován v rámci projektu</t>
  </si>
  <si>
    <t>EU peníze školám</t>
  </si>
  <si>
    <r>
      <t xml:space="preserve">Registrační číslo projektu: </t>
    </r>
    <r>
      <rPr>
        <sz val="16"/>
        <color rgb="FF000000"/>
        <rFont val="Arial"/>
        <family val="2"/>
        <charset val="238"/>
      </rPr>
      <t>CZ.1.07/1.5.00/34.1063</t>
    </r>
  </si>
  <si>
    <t>Šablona:</t>
  </si>
  <si>
    <t>III/2</t>
  </si>
  <si>
    <t>č. materiálu:</t>
  </si>
  <si>
    <t>Jméno autora:</t>
  </si>
  <si>
    <t>Mgr. Tomáš FULÍN</t>
  </si>
  <si>
    <t>Třída/ročník:</t>
  </si>
  <si>
    <t>Datum vytvoření:</t>
  </si>
  <si>
    <t>Vzdělávací oblast:</t>
  </si>
  <si>
    <t>Matematika a její aplikace</t>
  </si>
  <si>
    <t>Tematická oblast:</t>
  </si>
  <si>
    <t>Předmět:</t>
  </si>
  <si>
    <t>Matematika</t>
  </si>
  <si>
    <t>Výstižný popis způsobu využití, případně metodické pokyny:</t>
  </si>
  <si>
    <t>Klíčová slova:</t>
  </si>
  <si>
    <t>Druh učebního materiálu:</t>
  </si>
  <si>
    <t>Pracovní list na procvičování úloh</t>
  </si>
  <si>
    <t>PS2 / 2.ročník</t>
  </si>
  <si>
    <t>VY_32_INOVACE_154</t>
  </si>
  <si>
    <t>Lineární lomená funkce</t>
  </si>
  <si>
    <t>Lineární lomenná funkce, graf, hyperbola</t>
  </si>
  <si>
    <t xml:space="preserve">Na principu dynamické tabulky v Excelu si žák ověří svoje znalosti o lineárních lomených funkcích a jejich vyšetřování. Po vyplnění žlutě označených políček mu bude automaticky spočítán výsledek i s několika mezikroky, aby si student ověřil, zda počítá správně, popř. kde dělá chyby.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</si>
</sst>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1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89">
    <xf numFmtId="0" fontId="0" fillId="0" borderId="0" xfId="0"/>
    <xf numFmtId="0" fontId="0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0" xfId="0" applyNumberFormat="1" applyFont="1" applyAlignment="1">
      <alignment horizontal="lef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2" fillId="0" borderId="0" xfId="0" applyFont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3" fontId="4" fillId="0" borderId="0" xfId="0" applyNumberFormat="1" applyFont="1" applyAlignment="1">
      <alignment horizontal="center" shrinkToFit="1"/>
    </xf>
    <xf numFmtId="0" fontId="16" fillId="0" borderId="0" xfId="0" applyFont="1"/>
    <xf numFmtId="2" fontId="17" fillId="0" borderId="0" xfId="0" applyNumberFormat="1" applyFont="1" applyFill="1"/>
    <xf numFmtId="2" fontId="18" fillId="0" borderId="0" xfId="0" applyNumberFormat="1" applyFont="1" applyFill="1"/>
    <xf numFmtId="0" fontId="15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shrinkToFit="1"/>
    </xf>
    <xf numFmtId="0" fontId="2" fillId="3" borderId="0" xfId="0" applyFont="1" applyFill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2"/>
    <xf numFmtId="0" fontId="20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6" fillId="0" borderId="0" xfId="2" applyFont="1" applyAlignment="1">
      <alignment vertical="center"/>
    </xf>
    <xf numFmtId="0" fontId="23" fillId="0" borderId="10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5" fillId="0" borderId="13" xfId="2" applyFont="1" applyBorder="1" applyAlignment="1">
      <alignment horizontal="center" vertical="center" wrapText="1"/>
    </xf>
    <xf numFmtId="0" fontId="25" fillId="0" borderId="14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14" fontId="23" fillId="0" borderId="1" xfId="2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" fillId="5" borderId="0" xfId="1" applyFont="1" applyFill="1" applyAlignment="1">
      <alignment horizontal="center"/>
    </xf>
    <xf numFmtId="0" fontId="9" fillId="0" borderId="0" xfId="1" applyFont="1" applyAlignment="1">
      <alignment horizontal="left" wrapText="1"/>
    </xf>
    <xf numFmtId="0" fontId="9" fillId="3" borderId="0" xfId="1" applyFont="1" applyFill="1" applyAlignment="1">
      <alignment horizontal="center"/>
    </xf>
    <xf numFmtId="0" fontId="9" fillId="6" borderId="0" xfId="1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3" fontId="1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</cellXfs>
  <cellStyles count="3">
    <cellStyle name="Normální" xfId="0" builtinId="0"/>
    <cellStyle name="Normální 2" xfId="2"/>
    <cellStyle name="Normální 2 2" xfId="1"/>
  </cellStyles>
  <dxfs count="1"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37856995450917E-2"/>
          <c:y val="1.5109920371799729E-2"/>
          <c:w val="0.88877258840207807"/>
          <c:h val="0.96742065241927988"/>
        </c:manualLayout>
      </c:layout>
      <c:scatterChart>
        <c:scatterStyle val="smoothMarker"/>
        <c:varyColors val="0"/>
        <c:ser>
          <c:idx val="0"/>
          <c:order val="0"/>
          <c:tx>
            <c:v>1cast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'Mocninná funkce'!$A$16:$A$25</c:f>
              <c:numCache>
                <c:formatCode>0.00</c:formatCode>
                <c:ptCount val="10"/>
                <c:pt idx="0">
                  <c:v>-2.666666666666667</c:v>
                </c:pt>
                <c:pt idx="1">
                  <c:v>-2.166666666666667</c:v>
                </c:pt>
                <c:pt idx="2">
                  <c:v>-1.6666666666666667</c:v>
                </c:pt>
                <c:pt idx="3">
                  <c:v>-1.1666666666666667</c:v>
                </c:pt>
                <c:pt idx="4">
                  <c:v>-0.66666666666666674</c:v>
                </c:pt>
                <c:pt idx="5">
                  <c:v>-0.16666666666666674</c:v>
                </c:pt>
                <c:pt idx="6">
                  <c:v>3.333333333333327E-2</c:v>
                </c:pt>
                <c:pt idx="7">
                  <c:v>0.23333333333333328</c:v>
                </c:pt>
                <c:pt idx="8">
                  <c:v>0.43333333333333329</c:v>
                </c:pt>
                <c:pt idx="9">
                  <c:v>0.6333333333333333</c:v>
                </c:pt>
              </c:numCache>
            </c:numRef>
          </c:xVal>
          <c:yVal>
            <c:numRef>
              <c:f>'Mocninná funkce'!$B$16:$B$25</c:f>
              <c:numCache>
                <c:formatCode>0.000</c:formatCode>
                <c:ptCount val="10"/>
                <c:pt idx="0">
                  <c:v>-1.1746031746031749</c:v>
                </c:pt>
                <c:pt idx="1">
                  <c:v>-1.0925925925925928</c:v>
                </c:pt>
                <c:pt idx="2">
                  <c:v>-0.97777777777777786</c:v>
                </c:pt>
                <c:pt idx="3">
                  <c:v>-0.80555555555555569</c:v>
                </c:pt>
                <c:pt idx="4">
                  <c:v>-0.5185185185185186</c:v>
                </c:pt>
                <c:pt idx="5">
                  <c:v>5.5555555555555435E-2</c:v>
                </c:pt>
                <c:pt idx="6">
                  <c:v>0.48611111111111088</c:v>
                </c:pt>
                <c:pt idx="7">
                  <c:v>1.2037037037037035</c:v>
                </c:pt>
                <c:pt idx="8">
                  <c:v>2.6388888888888884</c:v>
                </c:pt>
                <c:pt idx="9">
                  <c:v>6.9444444444444429</c:v>
                </c:pt>
              </c:numCache>
            </c:numRef>
          </c:yVal>
          <c:smooth val="1"/>
        </c:ser>
        <c:ser>
          <c:idx val="1"/>
          <c:order val="1"/>
          <c:tx>
            <c:v>2cast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'Mocninná funkce'!$A$27:$A$36</c:f>
              <c:numCache>
                <c:formatCode>0.00</c:formatCode>
                <c:ptCount val="10"/>
                <c:pt idx="0">
                  <c:v>1.0333333333333334</c:v>
                </c:pt>
                <c:pt idx="1">
                  <c:v>1.2333333333333334</c:v>
                </c:pt>
                <c:pt idx="2">
                  <c:v>1.4333333333333333</c:v>
                </c:pt>
                <c:pt idx="3">
                  <c:v>1.6333333333333333</c:v>
                </c:pt>
                <c:pt idx="4">
                  <c:v>1.8333333333333333</c:v>
                </c:pt>
                <c:pt idx="5">
                  <c:v>2.333333333333333</c:v>
                </c:pt>
                <c:pt idx="6">
                  <c:v>2.833333333333333</c:v>
                </c:pt>
                <c:pt idx="7">
                  <c:v>3.333333333333333</c:v>
                </c:pt>
                <c:pt idx="8">
                  <c:v>3.833333333333333</c:v>
                </c:pt>
                <c:pt idx="9">
                  <c:v>4.333333333333333</c:v>
                </c:pt>
              </c:numCache>
            </c:numRef>
          </c:xVal>
          <c:yVal>
            <c:numRef>
              <c:f>'Mocninná funkce'!$B$27:$B$36</c:f>
              <c:numCache>
                <c:formatCode>0.000</c:formatCode>
                <c:ptCount val="10"/>
                <c:pt idx="0">
                  <c:v>-10.27777777777777</c:v>
                </c:pt>
                <c:pt idx="1">
                  <c:v>-5.9722222222222214</c:v>
                </c:pt>
                <c:pt idx="2">
                  <c:v>-4.5370370370370381</c:v>
                </c:pt>
                <c:pt idx="3">
                  <c:v>-3.8194444444444438</c:v>
                </c:pt>
                <c:pt idx="4">
                  <c:v>-3.3888888888888888</c:v>
                </c:pt>
                <c:pt idx="5">
                  <c:v>-2.8148148148148149</c:v>
                </c:pt>
                <c:pt idx="6">
                  <c:v>-2.5277777777777772</c:v>
                </c:pt>
                <c:pt idx="7">
                  <c:v>-2.3555555555555552</c:v>
                </c:pt>
                <c:pt idx="8">
                  <c:v>-2.2407407407407405</c:v>
                </c:pt>
                <c:pt idx="9">
                  <c:v>-2.1587301587301586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'Mocninná funkce'!$D$15:$D$16</c:f>
              <c:numCache>
                <c:formatCode>0.00</c:formatCode>
                <c:ptCount val="2"/>
                <c:pt idx="0">
                  <c:v>0.83333333333333337</c:v>
                </c:pt>
                <c:pt idx="1">
                  <c:v>0.83333333333333337</c:v>
                </c:pt>
              </c:numCache>
            </c:numRef>
          </c:xVal>
          <c:yVal>
            <c:numRef>
              <c:f>'Mocninná funkce'!$E$15:$E$16</c:f>
              <c:numCache>
                <c:formatCode>0.00</c:formatCode>
                <c:ptCount val="2"/>
                <c:pt idx="0">
                  <c:v>6.9444444444444429</c:v>
                </c:pt>
                <c:pt idx="1">
                  <c:v>-10.27777777777777</c:v>
                </c:pt>
              </c:numCache>
            </c:numRef>
          </c:yVal>
          <c:smooth val="1"/>
        </c:ser>
        <c:ser>
          <c:idx val="3"/>
          <c:order val="3"/>
          <c:spPr>
            <a:ln w="12700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'Mocninná funkce'!$D$18:$D$19</c:f>
              <c:numCache>
                <c:formatCode>0.00</c:formatCode>
                <c:ptCount val="2"/>
                <c:pt idx="0">
                  <c:v>-2.666666666666667</c:v>
                </c:pt>
                <c:pt idx="1">
                  <c:v>4.333333333333333</c:v>
                </c:pt>
              </c:numCache>
            </c:numRef>
          </c:xVal>
          <c:yVal>
            <c:numRef>
              <c:f>'Mocninná funkce'!$E$18:$E$19</c:f>
              <c:numCache>
                <c:formatCode>0.00</c:formatCode>
                <c:ptCount val="2"/>
                <c:pt idx="0">
                  <c:v>-1.6666666666666667</c:v>
                </c:pt>
                <c:pt idx="1">
                  <c:v>-1.6666666666666667</c:v>
                </c:pt>
              </c:numCache>
            </c:numRef>
          </c:yVal>
          <c:smooth val="1"/>
        </c:ser>
        <c:ser>
          <c:idx val="4"/>
          <c:order val="4"/>
          <c:tx>
            <c:v>S</c:v>
          </c:tx>
          <c:spPr>
            <a:ln w="38100" cmpd="sng">
              <a:solidFill>
                <a:schemeClr val="tx1"/>
              </a:solidFill>
            </a:ln>
          </c:spPr>
          <c:marker>
            <c:symbol val="plus"/>
            <c:size val="7"/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'Mocninná funkce'!$D$15</c:f>
              <c:numCache>
                <c:formatCode>0.00</c:formatCode>
                <c:ptCount val="1"/>
                <c:pt idx="0">
                  <c:v>0.83333333333333337</c:v>
                </c:pt>
              </c:numCache>
            </c:numRef>
          </c:xVal>
          <c:yVal>
            <c:numRef>
              <c:f>'Mocninná funkce'!$E$18</c:f>
              <c:numCache>
                <c:formatCode>0.00</c:formatCode>
                <c:ptCount val="1"/>
                <c:pt idx="0">
                  <c:v>-1.6666666666666667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41344"/>
        <c:axId val="133642880"/>
      </c:scatterChart>
      <c:valAx>
        <c:axId val="13364134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33642880"/>
        <c:crossesAt val="0"/>
        <c:crossBetween val="midCat"/>
        <c:majorUnit val="1"/>
      </c:valAx>
      <c:valAx>
        <c:axId val="1336428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1336413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0</xdr:row>
      <xdr:rowOff>85725</xdr:rowOff>
    </xdr:from>
    <xdr:to>
      <xdr:col>9</xdr:col>
      <xdr:colOff>440863</xdr:colOff>
      <xdr:row>3</xdr:row>
      <xdr:rowOff>135900</xdr:rowOff>
    </xdr:to>
    <xdr:grpSp>
      <xdr:nvGrpSpPr>
        <xdr:cNvPr id="2" name="Skupina 13"/>
        <xdr:cNvGrpSpPr>
          <a:grpSpLocks noChangeAspect="1"/>
        </xdr:cNvGrpSpPr>
      </xdr:nvGrpSpPr>
      <xdr:grpSpPr bwMode="auto">
        <a:xfrm>
          <a:off x="133352" y="85725"/>
          <a:ext cx="5365286" cy="907425"/>
          <a:chOff x="0" y="0"/>
          <a:chExt cx="6119143" cy="1064821"/>
        </a:xfrm>
      </xdr:grpSpPr>
      <xdr:pic>
        <xdr:nvPicPr>
          <xdr:cNvPr id="3" name="Picture 8" descr="MSMT_sloga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6546" y="912421"/>
            <a:ext cx="26860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" name="Skupina 3"/>
          <xdr:cNvGrpSpPr>
            <a:grpSpLocks/>
          </xdr:cNvGrpSpPr>
        </xdr:nvGrpSpPr>
        <xdr:grpSpPr bwMode="auto">
          <a:xfrm>
            <a:off x="0" y="0"/>
            <a:ext cx="6119143" cy="762000"/>
            <a:chOff x="0" y="0"/>
            <a:chExt cx="6119143" cy="762000"/>
          </a:xfrm>
        </xdr:grpSpPr>
        <xdr:pic>
          <xdr:nvPicPr>
            <xdr:cNvPr id="5" name="Picture 0" descr="MSMT_logolink_bez_vl_a_sloganu.ai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51911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Obrázek 5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85718" y="14287"/>
              <a:ext cx="733425" cy="733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204107</xdr:colOff>
      <xdr:row>14</xdr:row>
      <xdr:rowOff>52388</xdr:rowOff>
    </xdr:from>
    <xdr:to>
      <xdr:col>20</xdr:col>
      <xdr:colOff>591911</xdr:colOff>
      <xdr:row>35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D18" sqref="D18:J18"/>
    </sheetView>
  </sheetViews>
  <sheetFormatPr defaultRowHeight="15" x14ac:dyDescent="0.25"/>
  <cols>
    <col min="1" max="10" width="8.42578125" style="48" customWidth="1"/>
    <col min="11" max="16384" width="9.140625" style="48"/>
  </cols>
  <sheetData>
    <row r="1" spans="1:10" ht="22.5" customHeight="1" x14ac:dyDescent="0.25">
      <c r="A1" s="47"/>
    </row>
    <row r="2" spans="1:10" ht="22.5" customHeight="1" x14ac:dyDescent="0.25">
      <c r="A2" s="47"/>
    </row>
    <row r="3" spans="1:10" ht="22.5" customHeight="1" x14ac:dyDescent="0.25">
      <c r="A3" s="47"/>
    </row>
    <row r="4" spans="1:10" ht="22.5" customHeight="1" x14ac:dyDescent="0.25"/>
    <row r="5" spans="1:10" ht="22.5" customHeight="1" x14ac:dyDescent="0.2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22.5" customHeight="1" x14ac:dyDescent="0.25">
      <c r="A6" s="65" t="s">
        <v>37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22.5" customHeight="1" x14ac:dyDescent="0.25">
      <c r="A7" s="49"/>
    </row>
    <row r="8" spans="1:10" ht="22.5" customHeight="1" x14ac:dyDescent="0.25">
      <c r="A8" s="66" t="s">
        <v>38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ht="22.5" customHeight="1" thickBot="1" x14ac:dyDescent="0.3">
      <c r="A9" s="49"/>
    </row>
    <row r="10" spans="1:10" ht="22.5" customHeight="1" thickTop="1" thickBot="1" x14ac:dyDescent="0.3">
      <c r="A10" s="67" t="s">
        <v>39</v>
      </c>
      <c r="B10" s="68"/>
      <c r="C10" s="68" t="s">
        <v>40</v>
      </c>
      <c r="D10" s="68"/>
      <c r="E10" s="69" t="s">
        <v>41</v>
      </c>
      <c r="F10" s="69"/>
      <c r="G10" s="70" t="s">
        <v>56</v>
      </c>
      <c r="H10" s="70"/>
      <c r="I10" s="70"/>
      <c r="J10" s="71"/>
    </row>
    <row r="11" spans="1:10" ht="22.5" customHeight="1" thickTop="1" thickBot="1" x14ac:dyDescent="0.3">
      <c r="A11" s="50"/>
    </row>
    <row r="12" spans="1:10" ht="22.5" customHeight="1" thickTop="1" x14ac:dyDescent="0.25">
      <c r="A12" s="60" t="s">
        <v>42</v>
      </c>
      <c r="B12" s="61"/>
      <c r="C12" s="61"/>
      <c r="D12" s="61" t="s">
        <v>43</v>
      </c>
      <c r="E12" s="61"/>
      <c r="F12" s="61"/>
      <c r="G12" s="61"/>
      <c r="H12" s="61"/>
      <c r="I12" s="61"/>
      <c r="J12" s="62"/>
    </row>
    <row r="13" spans="1:10" ht="22.5" customHeight="1" x14ac:dyDescent="0.25">
      <c r="A13" s="52" t="s">
        <v>44</v>
      </c>
      <c r="B13" s="53"/>
      <c r="C13" s="53"/>
      <c r="D13" s="53" t="s">
        <v>55</v>
      </c>
      <c r="E13" s="53"/>
      <c r="F13" s="53"/>
      <c r="G13" s="53"/>
      <c r="H13" s="53"/>
      <c r="I13" s="53"/>
      <c r="J13" s="63"/>
    </row>
    <row r="14" spans="1:10" ht="22.5" customHeight="1" x14ac:dyDescent="0.25">
      <c r="A14" s="52" t="s">
        <v>45</v>
      </c>
      <c r="B14" s="53"/>
      <c r="C14" s="53"/>
      <c r="D14" s="64">
        <v>41659</v>
      </c>
      <c r="E14" s="53"/>
      <c r="F14" s="53"/>
      <c r="G14" s="53"/>
      <c r="H14" s="53"/>
      <c r="I14" s="53"/>
      <c r="J14" s="63"/>
    </row>
    <row r="15" spans="1:10" ht="22.5" customHeight="1" x14ac:dyDescent="0.25">
      <c r="A15" s="52" t="s">
        <v>46</v>
      </c>
      <c r="B15" s="53"/>
      <c r="C15" s="53"/>
      <c r="D15" s="54" t="s">
        <v>47</v>
      </c>
      <c r="E15" s="54"/>
      <c r="F15" s="54"/>
      <c r="G15" s="54"/>
      <c r="H15" s="54"/>
      <c r="I15" s="54"/>
      <c r="J15" s="55"/>
    </row>
    <row r="16" spans="1:10" ht="45" customHeight="1" x14ac:dyDescent="0.25">
      <c r="A16" s="52" t="s">
        <v>48</v>
      </c>
      <c r="B16" s="53"/>
      <c r="C16" s="53"/>
      <c r="D16" s="54" t="s">
        <v>57</v>
      </c>
      <c r="E16" s="54"/>
      <c r="F16" s="54"/>
      <c r="G16" s="54"/>
      <c r="H16" s="54"/>
      <c r="I16" s="54"/>
      <c r="J16" s="55"/>
    </row>
    <row r="17" spans="1:10" ht="22.5" customHeight="1" x14ac:dyDescent="0.25">
      <c r="A17" s="52" t="s">
        <v>49</v>
      </c>
      <c r="B17" s="53"/>
      <c r="C17" s="53"/>
      <c r="D17" s="54" t="s">
        <v>50</v>
      </c>
      <c r="E17" s="54"/>
      <c r="F17" s="54"/>
      <c r="G17" s="54"/>
      <c r="H17" s="54"/>
      <c r="I17" s="54"/>
      <c r="J17" s="55"/>
    </row>
    <row r="18" spans="1:10" ht="179.25" customHeight="1" x14ac:dyDescent="0.25">
      <c r="A18" s="52" t="s">
        <v>51</v>
      </c>
      <c r="B18" s="53"/>
      <c r="C18" s="53"/>
      <c r="D18" s="54" t="s">
        <v>59</v>
      </c>
      <c r="E18" s="54"/>
      <c r="F18" s="54"/>
      <c r="G18" s="54"/>
      <c r="H18" s="54"/>
      <c r="I18" s="54"/>
      <c r="J18" s="55"/>
    </row>
    <row r="19" spans="1:10" ht="45" customHeight="1" x14ac:dyDescent="0.25">
      <c r="A19" s="52" t="s">
        <v>52</v>
      </c>
      <c r="B19" s="53"/>
      <c r="C19" s="53"/>
      <c r="D19" s="54" t="s">
        <v>58</v>
      </c>
      <c r="E19" s="54"/>
      <c r="F19" s="54"/>
      <c r="G19" s="54"/>
      <c r="H19" s="54"/>
      <c r="I19" s="54"/>
      <c r="J19" s="55"/>
    </row>
    <row r="20" spans="1:10" ht="45" customHeight="1" thickBot="1" x14ac:dyDescent="0.3">
      <c r="A20" s="56" t="s">
        <v>53</v>
      </c>
      <c r="B20" s="57"/>
      <c r="C20" s="57"/>
      <c r="D20" s="58" t="s">
        <v>54</v>
      </c>
      <c r="E20" s="58"/>
      <c r="F20" s="58"/>
      <c r="G20" s="58"/>
      <c r="H20" s="58"/>
      <c r="I20" s="58"/>
      <c r="J20" s="59"/>
    </row>
    <row r="21" spans="1:10" ht="19.5" thickTop="1" x14ac:dyDescent="0.25">
      <c r="A21" s="51"/>
    </row>
  </sheetData>
  <mergeCells count="25">
    <mergeCell ref="A5:J5"/>
    <mergeCell ref="A6:J6"/>
    <mergeCell ref="A8:J8"/>
    <mergeCell ref="A10:B10"/>
    <mergeCell ref="C10:D10"/>
    <mergeCell ref="E10:F10"/>
    <mergeCell ref="G10:J10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7:C17"/>
    <mergeCell ref="D17:J17"/>
    <mergeCell ref="A18:C18"/>
    <mergeCell ref="D18:J18"/>
    <mergeCell ref="A19:C19"/>
    <mergeCell ref="D19:J19"/>
    <mergeCell ref="A20:C20"/>
    <mergeCell ref="D20:J20"/>
  </mergeCells>
  <pageMargins left="0.78740157480314965" right="0.78740157480314965" top="0.78740157480314965" bottom="0.78740157480314965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H5"/>
    </sheetView>
  </sheetViews>
  <sheetFormatPr defaultRowHeight="12.75" x14ac:dyDescent="0.2"/>
  <cols>
    <col min="1" max="1" width="8.85546875" style="7" customWidth="1"/>
    <col min="2" max="2" width="7.42578125" style="7" customWidth="1"/>
    <col min="3" max="6" width="12.7109375" style="7" customWidth="1"/>
    <col min="7" max="7" width="9.140625" style="7"/>
    <col min="8" max="8" width="4.7109375" style="7" customWidth="1"/>
    <col min="9" max="16384" width="9.140625" style="7"/>
  </cols>
  <sheetData>
    <row r="1" spans="1:8" ht="26.25" x14ac:dyDescent="0.4">
      <c r="A1" s="73" t="s">
        <v>6</v>
      </c>
      <c r="B1" s="73"/>
      <c r="C1" s="73"/>
      <c r="D1" s="73"/>
      <c r="E1" s="73"/>
      <c r="F1" s="73"/>
      <c r="G1" s="73"/>
      <c r="H1" s="73"/>
    </row>
    <row r="3" spans="1:8" ht="62.25" customHeight="1" x14ac:dyDescent="0.3">
      <c r="A3" s="74" t="s">
        <v>7</v>
      </c>
      <c r="B3" s="74"/>
      <c r="C3" s="74"/>
      <c r="D3" s="74"/>
      <c r="E3" s="74"/>
      <c r="F3" s="74"/>
      <c r="G3" s="74"/>
      <c r="H3" s="74"/>
    </row>
    <row r="4" spans="1:8" ht="18.75" x14ac:dyDescent="0.3">
      <c r="A4" s="8"/>
      <c r="B4" s="8"/>
      <c r="C4" s="8"/>
      <c r="D4" s="8"/>
      <c r="E4" s="8"/>
      <c r="F4" s="8"/>
    </row>
    <row r="5" spans="1:8" ht="40.5" customHeight="1" x14ac:dyDescent="0.3">
      <c r="A5" s="75"/>
      <c r="B5" s="75"/>
      <c r="C5" s="74" t="s">
        <v>8</v>
      </c>
      <c r="D5" s="74"/>
      <c r="E5" s="74"/>
      <c r="F5" s="74"/>
      <c r="G5" s="74"/>
      <c r="H5" s="74"/>
    </row>
    <row r="6" spans="1:8" ht="18.75" x14ac:dyDescent="0.3">
      <c r="A6" s="8"/>
      <c r="B6" s="8"/>
      <c r="C6" s="8"/>
      <c r="D6" s="8"/>
      <c r="E6" s="8"/>
      <c r="F6" s="8"/>
    </row>
    <row r="7" spans="1:8" ht="40.5" customHeight="1" x14ac:dyDescent="0.3">
      <c r="A7" s="76"/>
      <c r="B7" s="76"/>
      <c r="C7" s="74" t="s">
        <v>9</v>
      </c>
      <c r="D7" s="74"/>
      <c r="E7" s="74"/>
      <c r="F7" s="74"/>
      <c r="G7" s="74"/>
      <c r="H7" s="74"/>
    </row>
    <row r="8" spans="1:8" ht="17.25" customHeight="1" x14ac:dyDescent="0.2"/>
    <row r="9" spans="1:8" ht="114.75" customHeight="1" x14ac:dyDescent="0.2">
      <c r="A9" s="72" t="s">
        <v>10</v>
      </c>
      <c r="B9" s="72"/>
      <c r="C9" s="72"/>
      <c r="D9" s="72"/>
      <c r="E9" s="72"/>
      <c r="F9" s="72"/>
      <c r="G9" s="72"/>
      <c r="H9" s="72"/>
    </row>
  </sheetData>
  <mergeCells count="7">
    <mergeCell ref="A9:H9"/>
    <mergeCell ref="A1:H1"/>
    <mergeCell ref="A3:H3"/>
    <mergeCell ref="A5:B5"/>
    <mergeCell ref="C5:H5"/>
    <mergeCell ref="A7:B7"/>
    <mergeCell ref="C7:H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="140" zoomScaleNormal="140" workbookViewId="0">
      <selection sqref="A1:N1"/>
    </sheetView>
  </sheetViews>
  <sheetFormatPr defaultRowHeight="15" x14ac:dyDescent="0.25"/>
  <cols>
    <col min="1" max="2" width="8" customWidth="1"/>
    <col min="3" max="3" width="5.140625" customWidth="1"/>
    <col min="4" max="5" width="3.7109375" customWidth="1"/>
    <col min="6" max="6" width="5.28515625" customWidth="1"/>
    <col min="7" max="7" width="3.140625" customWidth="1"/>
    <col min="8" max="8" width="10.42578125" customWidth="1"/>
    <col min="9" max="9" width="3.85546875" customWidth="1"/>
    <col min="10" max="10" width="2.140625" customWidth="1"/>
    <col min="11" max="11" width="10.7109375" customWidth="1"/>
    <col min="12" max="12" width="2" customWidth="1"/>
    <col min="13" max="13" width="12.28515625" customWidth="1"/>
    <col min="14" max="14" width="2.42578125" customWidth="1"/>
    <col min="15" max="15" width="3.5703125" customWidth="1"/>
  </cols>
  <sheetData>
    <row r="1" spans="1:18" ht="23.25" customHeight="1" x14ac:dyDescent="0.4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8" ht="21" customHeight="1" x14ac:dyDescent="0.25">
      <c r="A2" s="88" t="s">
        <v>18</v>
      </c>
      <c r="B2" s="88"/>
      <c r="C2" s="88"/>
      <c r="D2" s="88"/>
      <c r="E2" s="88"/>
      <c r="F2" s="88"/>
      <c r="G2" s="15"/>
      <c r="H2" s="77" t="s">
        <v>22</v>
      </c>
      <c r="I2" s="77"/>
      <c r="J2" s="77"/>
      <c r="K2" s="77"/>
      <c r="L2" s="77"/>
      <c r="M2" s="77"/>
      <c r="N2" s="77"/>
      <c r="O2" s="1"/>
    </row>
    <row r="3" spans="1:18" ht="19.5" customHeight="1" x14ac:dyDescent="0.45">
      <c r="A3" s="87" t="s">
        <v>12</v>
      </c>
      <c r="B3" s="87"/>
      <c r="C3" s="32" t="s">
        <v>13</v>
      </c>
      <c r="D3" s="44" t="s">
        <v>0</v>
      </c>
      <c r="E3" s="44" t="s">
        <v>14</v>
      </c>
      <c r="F3" s="41" t="s">
        <v>15</v>
      </c>
      <c r="G3" s="14"/>
      <c r="H3" s="84" t="s">
        <v>23</v>
      </c>
      <c r="I3" s="81" t="s">
        <v>24</v>
      </c>
      <c r="J3" s="85" t="s">
        <v>19</v>
      </c>
      <c r="K3" s="33" t="s">
        <v>17</v>
      </c>
      <c r="L3" s="80" t="s">
        <v>26</v>
      </c>
      <c r="M3" s="33" t="s">
        <v>13</v>
      </c>
      <c r="N3" s="81" t="s">
        <v>25</v>
      </c>
      <c r="O3" s="1"/>
    </row>
    <row r="4" spans="1:18" ht="4.5" customHeight="1" thickBot="1" x14ac:dyDescent="0.5">
      <c r="A4" s="87"/>
      <c r="B4" s="87"/>
      <c r="C4" s="24"/>
      <c r="D4" s="18"/>
      <c r="E4" s="18"/>
      <c r="F4" s="19"/>
      <c r="G4" s="16"/>
      <c r="H4" s="84"/>
      <c r="I4" s="81"/>
      <c r="J4" s="85"/>
      <c r="K4" s="45"/>
      <c r="L4" s="80"/>
      <c r="M4" s="45"/>
      <c r="N4" s="81"/>
      <c r="O4" s="1"/>
    </row>
    <row r="5" spans="1:18" ht="3" customHeight="1" thickTop="1" x14ac:dyDescent="0.45">
      <c r="A5" s="87"/>
      <c r="B5" s="87"/>
      <c r="C5" s="25"/>
      <c r="D5" s="26"/>
      <c r="E5" s="20"/>
      <c r="F5" s="21"/>
      <c r="G5" s="16"/>
      <c r="H5" s="84"/>
      <c r="I5" s="81"/>
      <c r="J5" s="85"/>
      <c r="K5" s="46"/>
      <c r="L5" s="80"/>
      <c r="M5" s="46"/>
      <c r="N5" s="81"/>
      <c r="O5" s="1"/>
    </row>
    <row r="6" spans="1:18" ht="19.5" customHeight="1" x14ac:dyDescent="0.45">
      <c r="A6" s="87"/>
      <c r="B6" s="87"/>
      <c r="C6" s="22" t="s">
        <v>16</v>
      </c>
      <c r="D6" s="23" t="s">
        <v>0</v>
      </c>
      <c r="E6" s="27" t="s">
        <v>14</v>
      </c>
      <c r="F6" s="17" t="s">
        <v>17</v>
      </c>
      <c r="G6" s="14"/>
      <c r="H6" s="84"/>
      <c r="I6" s="81"/>
      <c r="J6" s="85"/>
      <c r="K6" s="33" t="s">
        <v>16</v>
      </c>
      <c r="L6" s="80"/>
      <c r="M6" s="33" t="s">
        <v>16</v>
      </c>
      <c r="N6" s="81"/>
      <c r="O6" s="1"/>
    </row>
    <row r="7" spans="1:18" ht="7.5" customHeight="1" x14ac:dyDescent="0.45">
      <c r="A7" s="13"/>
      <c r="B7" s="13"/>
      <c r="C7" s="9"/>
      <c r="D7" s="9"/>
      <c r="E7" s="9"/>
      <c r="F7" s="9"/>
      <c r="G7" s="9"/>
      <c r="O7" s="1"/>
    </row>
    <row r="8" spans="1:18" ht="21" customHeight="1" x14ac:dyDescent="0.25">
      <c r="A8" s="88" t="s">
        <v>20</v>
      </c>
      <c r="B8" s="88"/>
      <c r="C8" s="88"/>
      <c r="D8" s="88"/>
      <c r="E8" s="88"/>
      <c r="F8" s="88"/>
      <c r="G8" s="15"/>
      <c r="H8" s="77" t="s">
        <v>30</v>
      </c>
      <c r="I8" s="77"/>
      <c r="J8" s="77"/>
      <c r="K8" s="77"/>
      <c r="L8" s="77"/>
      <c r="M8" s="77"/>
      <c r="N8" s="77"/>
      <c r="O8" s="1"/>
    </row>
    <row r="9" spans="1:18" ht="22.5" customHeight="1" x14ac:dyDescent="0.25">
      <c r="A9" s="87" t="s">
        <v>12</v>
      </c>
      <c r="B9" s="87"/>
      <c r="C9" s="39">
        <v>10</v>
      </c>
      <c r="D9" s="41" t="s">
        <v>0</v>
      </c>
      <c r="E9" s="42" t="s">
        <v>14</v>
      </c>
      <c r="F9" s="43">
        <v>2</v>
      </c>
      <c r="G9" s="38">
        <f>IF(E9="-",-F9,F9)</f>
        <v>2</v>
      </c>
      <c r="H9" s="84" t="s">
        <v>23</v>
      </c>
      <c r="I9" s="81" t="s">
        <v>24</v>
      </c>
      <c r="J9" s="82">
        <f>IF(E12="-",F12/C12,-F12/C12)</f>
        <v>0.83333333333333337</v>
      </c>
      <c r="K9" s="82"/>
      <c r="L9" s="80" t="s">
        <v>26</v>
      </c>
      <c r="M9" s="82">
        <f>C9/C12</f>
        <v>-1.6666666666666667</v>
      </c>
      <c r="N9" s="81" t="s">
        <v>25</v>
      </c>
      <c r="O9" s="1"/>
    </row>
    <row r="10" spans="1:18" ht="4.5" customHeight="1" thickBot="1" x14ac:dyDescent="0.45">
      <c r="A10" s="87"/>
      <c r="B10" s="87"/>
      <c r="C10" s="18">
        <v>-2</v>
      </c>
      <c r="D10" s="19"/>
      <c r="E10" s="18"/>
      <c r="F10" s="19"/>
      <c r="G10" s="38"/>
      <c r="H10" s="84"/>
      <c r="I10" s="81"/>
      <c r="J10" s="82"/>
      <c r="K10" s="82"/>
      <c r="L10" s="80"/>
      <c r="M10" s="82"/>
      <c r="N10" s="81"/>
      <c r="O10" s="1"/>
    </row>
    <row r="11" spans="1:18" ht="3" customHeight="1" thickTop="1" x14ac:dyDescent="0.4">
      <c r="A11" s="87"/>
      <c r="B11" s="87"/>
      <c r="C11" s="20"/>
      <c r="D11" s="21"/>
      <c r="E11" s="20"/>
      <c r="F11" s="21"/>
      <c r="G11" s="38"/>
      <c r="H11" s="84"/>
      <c r="I11" s="81"/>
      <c r="J11" s="82"/>
      <c r="K11" s="82"/>
      <c r="L11" s="80"/>
      <c r="M11" s="82"/>
      <c r="N11" s="81"/>
      <c r="O11" s="1"/>
    </row>
    <row r="12" spans="1:18" ht="22.5" customHeight="1" x14ac:dyDescent="0.25">
      <c r="A12" s="87"/>
      <c r="B12" s="87"/>
      <c r="C12" s="40">
        <v>-6</v>
      </c>
      <c r="D12" s="41" t="s">
        <v>0</v>
      </c>
      <c r="E12" s="42" t="s">
        <v>14</v>
      </c>
      <c r="F12" s="43">
        <v>5</v>
      </c>
      <c r="G12" s="38">
        <f t="shared" ref="G12" si="0">IF(E12="-",-F12,F12)</f>
        <v>5</v>
      </c>
      <c r="H12" s="84"/>
      <c r="I12" s="81"/>
      <c r="J12" s="82"/>
      <c r="K12" s="82"/>
      <c r="L12" s="80"/>
      <c r="M12" s="82"/>
      <c r="N12" s="81"/>
      <c r="O12" s="1"/>
    </row>
    <row r="13" spans="1:18" ht="7.5" customHeight="1" x14ac:dyDescent="0.25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8" ht="25.5" customHeight="1" x14ac:dyDescent="0.25">
      <c r="A14" s="79" t="s">
        <v>21</v>
      </c>
      <c r="B14" s="79"/>
      <c r="H14" s="77" t="s">
        <v>5</v>
      </c>
      <c r="I14" s="77"/>
      <c r="J14" s="77"/>
      <c r="K14" s="77"/>
      <c r="L14" s="77"/>
      <c r="M14" s="77"/>
      <c r="N14" s="77"/>
      <c r="P14" s="77" t="s">
        <v>4</v>
      </c>
      <c r="Q14" s="77"/>
      <c r="R14" s="77"/>
    </row>
    <row r="15" spans="1:18" ht="18.75" x14ac:dyDescent="0.3">
      <c r="A15" s="3" t="s">
        <v>0</v>
      </c>
      <c r="B15" s="3" t="s">
        <v>2</v>
      </c>
      <c r="D15" s="37">
        <f>J9</f>
        <v>0.83333333333333337</v>
      </c>
      <c r="E15" s="37">
        <f>B25</f>
        <v>6.9444444444444429</v>
      </c>
      <c r="H15" s="5" t="s">
        <v>1</v>
      </c>
      <c r="I15" s="4" t="s">
        <v>27</v>
      </c>
      <c r="J15" s="4" t="s">
        <v>28</v>
      </c>
      <c r="K15" s="34">
        <f>J9</f>
        <v>0.83333333333333337</v>
      </c>
      <c r="L15" s="6" t="s">
        <v>29</v>
      </c>
      <c r="M15" s="6"/>
      <c r="N15" s="6"/>
    </row>
    <row r="16" spans="1:18" ht="18.75" x14ac:dyDescent="0.3">
      <c r="A16" s="30">
        <f t="shared" ref="A16:A19" si="1">A17-0.5</f>
        <v>-2.666666666666667</v>
      </c>
      <c r="B16" s="11">
        <f>($C$9*A16+$G$9)/($C$12*A16+$G$12)</f>
        <v>-1.1746031746031749</v>
      </c>
      <c r="D16" s="37">
        <f>J9</f>
        <v>0.83333333333333337</v>
      </c>
      <c r="E16" s="37">
        <f>B27</f>
        <v>-10.27777777777777</v>
      </c>
      <c r="H16" s="5" t="s">
        <v>3</v>
      </c>
      <c r="I16" s="4" t="s">
        <v>27</v>
      </c>
      <c r="J16" s="4" t="s">
        <v>28</v>
      </c>
      <c r="K16" s="34">
        <f>M9</f>
        <v>-1.6666666666666667</v>
      </c>
      <c r="L16" s="6" t="s">
        <v>29</v>
      </c>
      <c r="M16" s="6"/>
      <c r="N16" s="6"/>
    </row>
    <row r="17" spans="1:15" ht="18.75" x14ac:dyDescent="0.3">
      <c r="A17" s="30">
        <f t="shared" si="1"/>
        <v>-2.166666666666667</v>
      </c>
      <c r="B17" s="11">
        <f t="shared" ref="B17:B36" si="2">($C$9*A17+$G$9)/($C$12*A17+$G$12)</f>
        <v>-1.0925925925925928</v>
      </c>
      <c r="D17" s="36"/>
      <c r="E17" s="36"/>
      <c r="H17" s="4" t="str">
        <f>IF(B16&gt;B17,"klasející","rostoucí")</f>
        <v>rostoucí</v>
      </c>
      <c r="I17" s="4"/>
      <c r="J17" s="6"/>
      <c r="K17" s="6"/>
      <c r="L17" s="6"/>
      <c r="M17" s="6"/>
      <c r="N17" s="6"/>
    </row>
    <row r="18" spans="1:15" ht="18.75" x14ac:dyDescent="0.3">
      <c r="A18" s="30">
        <f t="shared" si="1"/>
        <v>-1.6666666666666667</v>
      </c>
      <c r="B18" s="11">
        <f t="shared" si="2"/>
        <v>-0.97777777777777786</v>
      </c>
      <c r="D18" s="37">
        <f>A16</f>
        <v>-2.666666666666667</v>
      </c>
      <c r="E18" s="37">
        <f>M9</f>
        <v>-1.6666666666666667</v>
      </c>
      <c r="H18" s="4" t="str">
        <f>IF(AND(J9=0,M9=0),"lichá","není sudá ani lichá")</f>
        <v>není sudá ani lichá</v>
      </c>
      <c r="I18" s="4"/>
      <c r="J18" s="6"/>
      <c r="K18" s="6"/>
      <c r="L18" s="6"/>
      <c r="M18" s="6"/>
      <c r="N18" s="6"/>
    </row>
    <row r="19" spans="1:15" ht="18.75" x14ac:dyDescent="0.3">
      <c r="A19" s="30">
        <f t="shared" si="1"/>
        <v>-1.1666666666666667</v>
      </c>
      <c r="B19" s="11">
        <f t="shared" si="2"/>
        <v>-0.80555555555555569</v>
      </c>
      <c r="D19" s="37">
        <f>A36</f>
        <v>4.333333333333333</v>
      </c>
      <c r="E19" s="37">
        <f>M9</f>
        <v>-1.6666666666666667</v>
      </c>
      <c r="H19" s="4" t="s">
        <v>31</v>
      </c>
      <c r="I19" s="4"/>
      <c r="J19" s="2"/>
      <c r="K19" s="2"/>
      <c r="L19" s="2"/>
      <c r="M19" s="2"/>
      <c r="N19" s="2"/>
    </row>
    <row r="20" spans="1:15" ht="18.75" x14ac:dyDescent="0.3">
      <c r="A20" s="30">
        <f>A21-0.5</f>
        <v>-0.66666666666666674</v>
      </c>
      <c r="B20" s="11">
        <f t="shared" si="2"/>
        <v>-0.5185185185185186</v>
      </c>
      <c r="H20" s="4" t="s">
        <v>32</v>
      </c>
      <c r="I20" s="4"/>
      <c r="J20" s="2"/>
      <c r="K20" s="2"/>
      <c r="L20" s="2"/>
      <c r="M20" s="2"/>
      <c r="N20" s="2"/>
    </row>
    <row r="21" spans="1:15" ht="18.75" x14ac:dyDescent="0.3">
      <c r="A21" s="29">
        <f>A22-0.2</f>
        <v>-0.16666666666666674</v>
      </c>
      <c r="B21" s="11">
        <f t="shared" si="2"/>
        <v>5.5555555555555435E-2</v>
      </c>
      <c r="H21" s="4" t="s">
        <v>33</v>
      </c>
      <c r="I21" s="4"/>
      <c r="L21" s="78"/>
      <c r="M21" s="78"/>
      <c r="N21" s="6"/>
    </row>
    <row r="22" spans="1:15" ht="20.25" x14ac:dyDescent="0.35">
      <c r="A22" s="29">
        <f t="shared" ref="A22:A24" si="3">A23-0.2</f>
        <v>3.333333333333327E-2</v>
      </c>
      <c r="B22" s="11">
        <f t="shared" si="2"/>
        <v>0.48611111111111088</v>
      </c>
      <c r="H22" s="83" t="s">
        <v>34</v>
      </c>
      <c r="I22" s="83"/>
      <c r="J22" s="12" t="str">
        <f>IF(J9=0,"","[")</f>
        <v>[</v>
      </c>
      <c r="K22" s="31" t="str">
        <f>IF(J9=0,"neexist.","0")</f>
        <v>0</v>
      </c>
      <c r="L22" s="12" t="str">
        <f>IF(J9=0,"",";")</f>
        <v>;</v>
      </c>
      <c r="M22" s="31">
        <f>IF(J9=0,"neexist.",(C9*0+G9)/(C12*0+G12))</f>
        <v>0.4</v>
      </c>
      <c r="N22" s="12" t="str">
        <f>IF(J9=0,"","]")</f>
        <v>]</v>
      </c>
    </row>
    <row r="23" spans="1:15" ht="20.25" x14ac:dyDescent="0.35">
      <c r="A23" s="29">
        <f t="shared" si="3"/>
        <v>0.23333333333333328</v>
      </c>
      <c r="B23" s="11">
        <f t="shared" si="2"/>
        <v>1.2037037037037035</v>
      </c>
      <c r="H23" s="83" t="s">
        <v>35</v>
      </c>
      <c r="I23" s="83"/>
      <c r="J23" s="12" t="str">
        <f>IF(M9=0,"","[")</f>
        <v>[</v>
      </c>
      <c r="K23" s="31">
        <f>IF(M9=0,"",-G9/C9)</f>
        <v>-0.2</v>
      </c>
      <c r="L23" s="12" t="str">
        <f>IF(M9=0,"",";")</f>
        <v>;</v>
      </c>
      <c r="M23" s="31">
        <v>0</v>
      </c>
      <c r="N23" s="12" t="str">
        <f>IF(M9=0,"","]")</f>
        <v>]</v>
      </c>
      <c r="O23" s="12"/>
    </row>
    <row r="24" spans="1:15" ht="14.25" customHeight="1" x14ac:dyDescent="0.3">
      <c r="A24" s="29">
        <f t="shared" si="3"/>
        <v>0.43333333333333329</v>
      </c>
      <c r="B24" s="11">
        <f t="shared" si="2"/>
        <v>2.6388888888888884</v>
      </c>
      <c r="O24" s="12"/>
    </row>
    <row r="25" spans="1:15" ht="14.25" customHeight="1" x14ac:dyDescent="0.25">
      <c r="A25" s="29">
        <f>A26-0.2</f>
        <v>0.6333333333333333</v>
      </c>
      <c r="B25" s="11">
        <f t="shared" si="2"/>
        <v>6.9444444444444429</v>
      </c>
    </row>
    <row r="26" spans="1:15" ht="14.25" customHeight="1" x14ac:dyDescent="0.25">
      <c r="A26" s="28">
        <f>K15</f>
        <v>0.83333333333333337</v>
      </c>
      <c r="B26" s="10" t="s">
        <v>11</v>
      </c>
    </row>
    <row r="27" spans="1:15" ht="14.25" customHeight="1" x14ac:dyDescent="0.25">
      <c r="A27" s="29">
        <f>A26+0.2</f>
        <v>1.0333333333333334</v>
      </c>
      <c r="B27" s="11">
        <f t="shared" si="2"/>
        <v>-10.27777777777777</v>
      </c>
    </row>
    <row r="28" spans="1:15" ht="14.25" customHeight="1" x14ac:dyDescent="0.25">
      <c r="A28" s="29">
        <f t="shared" ref="A28:A31" si="4">A27+0.2</f>
        <v>1.2333333333333334</v>
      </c>
      <c r="B28" s="11">
        <f t="shared" si="2"/>
        <v>-5.9722222222222214</v>
      </c>
    </row>
    <row r="29" spans="1:15" ht="14.25" customHeight="1" x14ac:dyDescent="0.25">
      <c r="A29" s="29">
        <f t="shared" si="4"/>
        <v>1.4333333333333333</v>
      </c>
      <c r="B29" s="11">
        <f t="shared" si="2"/>
        <v>-4.5370370370370381</v>
      </c>
    </row>
    <row r="30" spans="1:15" ht="14.25" customHeight="1" x14ac:dyDescent="0.25">
      <c r="A30" s="29">
        <f t="shared" si="4"/>
        <v>1.6333333333333333</v>
      </c>
      <c r="B30" s="11">
        <f t="shared" si="2"/>
        <v>-3.8194444444444438</v>
      </c>
    </row>
    <row r="31" spans="1:15" ht="14.25" customHeight="1" x14ac:dyDescent="0.25">
      <c r="A31" s="29">
        <f t="shared" si="4"/>
        <v>1.8333333333333333</v>
      </c>
      <c r="B31" s="11">
        <f t="shared" si="2"/>
        <v>-3.3888888888888888</v>
      </c>
      <c r="H31" s="35"/>
      <c r="I31" s="35"/>
    </row>
    <row r="32" spans="1:15" ht="14.25" customHeight="1" x14ac:dyDescent="0.25">
      <c r="A32" s="29">
        <f>A31+0.5</f>
        <v>2.333333333333333</v>
      </c>
      <c r="B32" s="11">
        <f t="shared" si="2"/>
        <v>-2.8148148148148149</v>
      </c>
    </row>
    <row r="33" spans="1:2" ht="14.25" customHeight="1" x14ac:dyDescent="0.25">
      <c r="A33" s="29">
        <f t="shared" ref="A33:A36" si="5">A32+0.5</f>
        <v>2.833333333333333</v>
      </c>
      <c r="B33" s="11">
        <f t="shared" si="2"/>
        <v>-2.5277777777777772</v>
      </c>
    </row>
    <row r="34" spans="1:2" ht="14.25" customHeight="1" x14ac:dyDescent="0.25">
      <c r="A34" s="29">
        <f t="shared" si="5"/>
        <v>3.333333333333333</v>
      </c>
      <c r="B34" s="11">
        <f t="shared" si="2"/>
        <v>-2.3555555555555552</v>
      </c>
    </row>
    <row r="35" spans="1:2" ht="14.25" customHeight="1" x14ac:dyDescent="0.25">
      <c r="A35" s="29">
        <f t="shared" si="5"/>
        <v>3.833333333333333</v>
      </c>
      <c r="B35" s="11">
        <f t="shared" si="2"/>
        <v>-2.2407407407407405</v>
      </c>
    </row>
    <row r="36" spans="1:2" ht="14.25" customHeight="1" x14ac:dyDescent="0.25">
      <c r="A36" s="29">
        <f t="shared" si="5"/>
        <v>4.333333333333333</v>
      </c>
      <c r="B36" s="11">
        <f t="shared" si="2"/>
        <v>-2.1587301587301586</v>
      </c>
    </row>
  </sheetData>
  <mergeCells count="24">
    <mergeCell ref="A1:N1"/>
    <mergeCell ref="H14:N14"/>
    <mergeCell ref="A3:B6"/>
    <mergeCell ref="A2:F2"/>
    <mergeCell ref="A8:F8"/>
    <mergeCell ref="A9:B12"/>
    <mergeCell ref="H8:N8"/>
    <mergeCell ref="H2:N2"/>
    <mergeCell ref="N3:N6"/>
    <mergeCell ref="L3:L6"/>
    <mergeCell ref="I3:I6"/>
    <mergeCell ref="H9:H12"/>
    <mergeCell ref="I9:I12"/>
    <mergeCell ref="H22:I22"/>
    <mergeCell ref="H23:I23"/>
    <mergeCell ref="M9:M12"/>
    <mergeCell ref="H3:H6"/>
    <mergeCell ref="J3:J6"/>
    <mergeCell ref="P14:R14"/>
    <mergeCell ref="L21:M21"/>
    <mergeCell ref="A14:B14"/>
    <mergeCell ref="L9:L12"/>
    <mergeCell ref="N9:N12"/>
    <mergeCell ref="J9:K12"/>
  </mergeCells>
  <conditionalFormatting sqref="H15:I16 K15:N16 H17:N21 H22:H23 J22:J23">
    <cfRule type="expression" dxfId="0" priority="1">
      <formula>#REF!&lt;0</formula>
    </cfRule>
  </conditionalFormatting>
  <printOptions horizontalCentered="1"/>
  <pageMargins left="0.23622047244094491" right="0.23622047244094491" top="0.39370078740157483" bottom="0.31496062992125984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Anotační list</vt:lpstr>
      <vt:lpstr>Návod</vt:lpstr>
      <vt:lpstr>Mocninná funkce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Smoking</dc:creator>
  <cp:lastModifiedBy>administrator</cp:lastModifiedBy>
  <cp:lastPrinted>2014-04-09T06:58:23Z</cp:lastPrinted>
  <dcterms:created xsi:type="dcterms:W3CDTF">2014-03-23T21:49:05Z</dcterms:created>
  <dcterms:modified xsi:type="dcterms:W3CDTF">2014-05-26T11:01:36Z</dcterms:modified>
</cp:coreProperties>
</file>