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5135" windowHeight="8025"/>
  </bookViews>
  <sheets>
    <sheet name="Anotační list" sheetId="5" r:id="rId1"/>
    <sheet name="Návod" sheetId="4" r:id="rId2"/>
    <sheet name="Goniometrické funkce" sheetId="1" r:id="rId3"/>
    <sheet name="Posouvání" sheetId="3" r:id="rId4"/>
    <sheet name="DATA" sheetId="2" r:id="rId5"/>
  </sheets>
  <definedNames>
    <definedName name="Funkce">DATA!$A$1:$A$2</definedName>
    <definedName name="Goniometrie">DATA!$A$1:$A$4</definedName>
  </definedNames>
  <calcPr calcId="145621"/>
</workbook>
</file>

<file path=xl/calcChain.xml><?xml version="1.0" encoding="utf-8"?>
<calcChain xmlns="http://schemas.openxmlformats.org/spreadsheetml/2006/main">
  <c r="F11" i="1" l="1"/>
  <c r="H19" i="1" l="1"/>
  <c r="H18" i="1"/>
  <c r="J17" i="1"/>
  <c r="F12" i="1" l="1"/>
  <c r="F10" i="1"/>
  <c r="Z7" i="3" l="1"/>
  <c r="P7" i="3" l="1"/>
  <c r="Y7" i="3"/>
  <c r="P6" i="3"/>
  <c r="W7" i="3"/>
  <c r="V7" i="3"/>
  <c r="T7" i="3" l="1"/>
  <c r="R7" i="3"/>
  <c r="B9" i="3"/>
  <c r="B13" i="3"/>
  <c r="B17" i="3"/>
  <c r="B21" i="3"/>
  <c r="B25" i="3"/>
  <c r="B29" i="3"/>
  <c r="B33" i="3"/>
  <c r="B37" i="3"/>
  <c r="B41" i="3"/>
  <c r="B45" i="3"/>
  <c r="B49" i="3"/>
  <c r="B53" i="3"/>
  <c r="B57" i="3"/>
  <c r="B61" i="3"/>
  <c r="B65" i="3"/>
  <c r="B69" i="3"/>
  <c r="B73" i="3"/>
  <c r="B77" i="3"/>
  <c r="B10" i="3"/>
  <c r="B14" i="3"/>
  <c r="B18" i="3"/>
  <c r="B22" i="3"/>
  <c r="B26" i="3"/>
  <c r="B30" i="3"/>
  <c r="B34" i="3"/>
  <c r="B38" i="3"/>
  <c r="B42" i="3"/>
  <c r="B46" i="3"/>
  <c r="B50" i="3"/>
  <c r="B54" i="3"/>
  <c r="B58" i="3"/>
  <c r="B62" i="3"/>
  <c r="B66" i="3"/>
  <c r="B70" i="3"/>
  <c r="B74" i="3"/>
  <c r="B78" i="3"/>
  <c r="B11" i="3"/>
  <c r="B15" i="3"/>
  <c r="B19" i="3"/>
  <c r="B23" i="3"/>
  <c r="B27" i="3"/>
  <c r="B31" i="3"/>
  <c r="B35" i="3"/>
  <c r="B39" i="3"/>
  <c r="B43" i="3"/>
  <c r="B47" i="3"/>
  <c r="B51" i="3"/>
  <c r="B55" i="3"/>
  <c r="B59" i="3"/>
  <c r="B63" i="3"/>
  <c r="B67" i="3"/>
  <c r="B71" i="3"/>
  <c r="B75" i="3"/>
  <c r="B79" i="3"/>
  <c r="B12" i="3"/>
  <c r="B16" i="3"/>
  <c r="B20" i="3"/>
  <c r="B24" i="3"/>
  <c r="B28" i="3"/>
  <c r="B32" i="3"/>
  <c r="B36" i="3"/>
  <c r="B40" i="3"/>
  <c r="B44" i="3"/>
  <c r="B48" i="3"/>
  <c r="B52" i="3"/>
  <c r="B56" i="3"/>
  <c r="B60" i="3"/>
  <c r="B64" i="3"/>
  <c r="B68" i="3"/>
  <c r="B72" i="3"/>
  <c r="B76" i="3"/>
  <c r="B80" i="3"/>
  <c r="D9" i="3" l="1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" i="3"/>
  <c r="B8" i="3"/>
  <c r="C6" i="1" l="1"/>
  <c r="C2" i="1"/>
  <c r="B10" i="1"/>
  <c r="B19" i="1"/>
  <c r="B21" i="1"/>
  <c r="B23" i="1"/>
  <c r="B25" i="1"/>
  <c r="B11" i="1"/>
  <c r="B13" i="1"/>
  <c r="B15" i="1"/>
  <c r="B17" i="1"/>
  <c r="B9" i="1"/>
  <c r="B20" i="1"/>
  <c r="B22" i="1"/>
  <c r="B24" i="1"/>
  <c r="B18" i="1"/>
  <c r="B12" i="1"/>
  <c r="B14" i="1"/>
  <c r="B16" i="1"/>
</calcChain>
</file>

<file path=xl/sharedStrings.xml><?xml version="1.0" encoding="utf-8"?>
<sst xmlns="http://schemas.openxmlformats.org/spreadsheetml/2006/main" count="92" uniqueCount="70">
  <si>
    <t>x</t>
  </si>
  <si>
    <t>D(f) =</t>
  </si>
  <si>
    <t>R</t>
  </si>
  <si>
    <t>y</t>
  </si>
  <si>
    <t>H(f) =</t>
  </si>
  <si>
    <r>
      <t>P</t>
    </r>
    <r>
      <rPr>
        <vertAlign val="subscript"/>
        <sz val="14"/>
        <color theme="1"/>
        <rFont val="Calibri"/>
        <family val="2"/>
        <charset val="238"/>
        <scheme val="minor"/>
      </rPr>
      <t>y</t>
    </r>
    <r>
      <rPr>
        <sz val="14"/>
        <color theme="1"/>
        <rFont val="Calibri"/>
        <family val="2"/>
        <charset val="238"/>
        <scheme val="minor"/>
      </rPr>
      <t xml:space="preserve"> =</t>
    </r>
  </si>
  <si>
    <t xml:space="preserve">Funkce y = </t>
  </si>
  <si>
    <t>Graf funkce</t>
  </si>
  <si>
    <t>y =</t>
  </si>
  <si>
    <t>(</t>
  </si>
  <si>
    <t>;</t>
  </si>
  <si>
    <t>)</t>
  </si>
  <si>
    <t>[</t>
  </si>
  <si>
    <t>]</t>
  </si>
  <si>
    <t>Vlastnosti</t>
  </si>
  <si>
    <t>Zadání</t>
  </si>
  <si>
    <t>funkce:</t>
  </si>
  <si>
    <t>sin</t>
  </si>
  <si>
    <t>cos</t>
  </si>
  <si>
    <t>Goniometrické funkce</t>
  </si>
  <si>
    <t>Goniometrické funkce - posouvání</t>
  </si>
  <si>
    <t>+</t>
  </si>
  <si>
    <t>Sestav si funkci:</t>
  </si>
  <si>
    <t>.</t>
  </si>
  <si>
    <r>
      <t>y</t>
    </r>
    <r>
      <rPr>
        <vertAlign val="subscript"/>
        <sz val="20"/>
        <color theme="3" tint="0.39997558519241921"/>
        <rFont val="Calibri"/>
        <family val="2"/>
        <charset val="238"/>
        <scheme val="minor"/>
      </rPr>
      <t xml:space="preserve">1 </t>
    </r>
    <r>
      <rPr>
        <sz val="20"/>
        <color theme="3" tint="0.39997558519241921"/>
        <rFont val="Calibri"/>
        <family val="2"/>
        <charset val="238"/>
        <scheme val="minor"/>
      </rPr>
      <t>=</t>
    </r>
  </si>
  <si>
    <r>
      <t>y</t>
    </r>
    <r>
      <rPr>
        <vertAlign val="subscript"/>
        <sz val="20"/>
        <color theme="5" tint="-0.249977111117893"/>
        <rFont val="Calibri"/>
        <family val="2"/>
        <charset val="238"/>
        <scheme val="minor"/>
      </rPr>
      <t xml:space="preserve">2 </t>
    </r>
    <r>
      <rPr>
        <sz val="20"/>
        <color theme="5" tint="-0.249977111117893"/>
        <rFont val="Calibri"/>
        <family val="2"/>
        <charset val="238"/>
        <scheme val="minor"/>
      </rPr>
      <t>=</t>
    </r>
  </si>
  <si>
    <t>Tabulka</t>
  </si>
  <si>
    <t>Graf funkcí</t>
  </si>
  <si>
    <r>
      <t>y</t>
    </r>
    <r>
      <rPr>
        <b/>
        <vertAlign val="subscript"/>
        <sz val="20"/>
        <color theme="3" tint="0.39997558519241921"/>
        <rFont val="Calibri"/>
        <family val="2"/>
        <charset val="238"/>
        <scheme val="minor"/>
      </rPr>
      <t>1</t>
    </r>
  </si>
  <si>
    <r>
      <t>y</t>
    </r>
    <r>
      <rPr>
        <b/>
        <vertAlign val="subscript"/>
        <sz val="20"/>
        <color theme="5" tint="-0.249977111117893"/>
        <rFont val="Calibri"/>
        <family val="2"/>
        <charset val="238"/>
        <scheme val="minor"/>
      </rPr>
      <t>2</t>
    </r>
  </si>
  <si>
    <t>&lt;</t>
  </si>
  <si>
    <t>&gt;</t>
  </si>
  <si>
    <t>není monotónní</t>
  </si>
  <si>
    <t>není prostá</t>
  </si>
  <si>
    <t>omezená shora č.1 a zdola č.-1</t>
  </si>
  <si>
    <r>
      <t>periodická s periodou 2</t>
    </r>
    <r>
      <rPr>
        <sz val="14"/>
        <color theme="1"/>
        <rFont val="Symbol"/>
        <family val="1"/>
        <charset val="2"/>
      </rPr>
      <t>p</t>
    </r>
  </si>
  <si>
    <t>360°</t>
  </si>
  <si>
    <r>
      <t>P</t>
    </r>
    <r>
      <rPr>
        <vertAlign val="subscript"/>
        <sz val="14"/>
        <color theme="1"/>
        <rFont val="Calibri"/>
        <family val="2"/>
        <charset val="238"/>
        <scheme val="minor"/>
      </rPr>
      <t>x1</t>
    </r>
    <r>
      <rPr>
        <sz val="14"/>
        <color theme="1"/>
        <rFont val="Calibri"/>
        <family val="2"/>
        <charset val="238"/>
        <scheme val="minor"/>
      </rPr>
      <t xml:space="preserve"> =</t>
    </r>
  </si>
  <si>
    <r>
      <t>P</t>
    </r>
    <r>
      <rPr>
        <vertAlign val="subscript"/>
        <sz val="14"/>
        <color theme="1"/>
        <rFont val="Calibri"/>
        <family val="2"/>
        <charset val="238"/>
        <scheme val="minor"/>
      </rPr>
      <t>x2</t>
    </r>
    <r>
      <rPr>
        <sz val="14"/>
        <color theme="1"/>
        <rFont val="Calibri"/>
        <family val="2"/>
        <charset val="238"/>
        <scheme val="minor"/>
      </rPr>
      <t xml:space="preserve"> =</t>
    </r>
  </si>
  <si>
    <r>
      <t>P</t>
    </r>
    <r>
      <rPr>
        <vertAlign val="subscript"/>
        <sz val="14"/>
        <color theme="1"/>
        <rFont val="Calibri"/>
        <family val="2"/>
        <charset val="238"/>
        <scheme val="minor"/>
      </rPr>
      <t>x3</t>
    </r>
    <r>
      <rPr>
        <sz val="14"/>
        <color theme="1"/>
        <rFont val="Calibri"/>
        <family val="2"/>
        <charset val="238"/>
        <scheme val="minor"/>
      </rPr>
      <t xml:space="preserve"> =</t>
    </r>
  </si>
  <si>
    <t>0°</t>
  </si>
  <si>
    <t>Návod pro práci s materiálem</t>
  </si>
  <si>
    <t>Po vyplnění žlutě podbarvených buňek dojde k automatickém přepočtu ostatních údajů na listu. Student tak vidí vliv parametrů na změnu řešení a může simulovat různé možnosti v zadání.</t>
  </si>
  <si>
    <t>do takto podbarvených buněk doplní uživatel číselnou hodnotu, písmeno nebo vybere ze seznamu</t>
  </si>
  <si>
    <t>do takto podbarvených buněk zadává uživatel znaménka + nebo -</t>
  </si>
  <si>
    <t>1) Student dostane zadání příkladu, které vyřeší.
2) Poté změní údaje ve žlutých buňkách podle zadání.
3) Vzorce v buňkách přepočítají údaje ze zadání, změní grafy a obrázky.
4) Student pak zkontroluje, ve kterém kroku udělal případnou chybu nebo zda řešil příklad správně.</t>
  </si>
  <si>
    <t>Výukový materiál zpracován v rámci projektu</t>
  </si>
  <si>
    <t>EU peníze školám</t>
  </si>
  <si>
    <r>
      <t xml:space="preserve">Registrační číslo projektu: </t>
    </r>
    <r>
      <rPr>
        <sz val="16"/>
        <color rgb="FF000000"/>
        <rFont val="Arial"/>
        <family val="2"/>
        <charset val="238"/>
      </rPr>
      <t>CZ.1.07/1.5.00/34.1063</t>
    </r>
  </si>
  <si>
    <t>Šablona:</t>
  </si>
  <si>
    <t>III/2</t>
  </si>
  <si>
    <t>č. materiálu:</t>
  </si>
  <si>
    <t>Jméno autora:</t>
  </si>
  <si>
    <t>Mgr. Tomáš FULÍN</t>
  </si>
  <si>
    <t>Třída/ročník:</t>
  </si>
  <si>
    <t>Datum vytvoření:</t>
  </si>
  <si>
    <t>Vzdělávací oblast:</t>
  </si>
  <si>
    <t>Matematika a její aplikace</t>
  </si>
  <si>
    <t>Tematická oblast:</t>
  </si>
  <si>
    <t>Předmět:</t>
  </si>
  <si>
    <t>Matematika</t>
  </si>
  <si>
    <t>Výstižný popis způsobu využití, případně metodické pokyny:</t>
  </si>
  <si>
    <t>Klíčová slova:</t>
  </si>
  <si>
    <t>Druh učebního materiálu:</t>
  </si>
  <si>
    <t>Pracovní list na procvičování úloh</t>
  </si>
  <si>
    <t>PS2 / 2.ročník</t>
  </si>
  <si>
    <t>Goniometrie, sinus, kosinus, vlastnosti funkce, graf</t>
  </si>
  <si>
    <t xml:space="preserve">Na prvním listu jde o vyšetřování základních funkcí sin a cos. Na druhém listu jde o znázornění posunuté funkce oproti základní funkci. Na principu dynamické tabulky v Excelu si tak žák ověří správnost jeho postupu při vyšetřování  funkcí sínus a kosínus. Po vyplnění žlutě označených políček (parametrů funkce) mu bude automaticky spočítán výsledek, aby si student ověřil, zda počítá správně, popř. kde dělá chyby. </t>
  </si>
  <si>
    <t>VY_32_INOVACE_160</t>
  </si>
  <si>
    <t>Goniometrické funkce sin a cos – vlastnosti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</si>
</sst>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4"/>
      <color theme="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vertAlign val="subscript"/>
      <sz val="14"/>
      <color theme="1"/>
      <name val="Calibri"/>
      <family val="2"/>
      <charset val="238"/>
      <scheme val="minor"/>
    </font>
    <font>
      <b/>
      <sz val="36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40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20"/>
      <color theme="3" tint="0.39997558519241921"/>
      <name val="Calibri"/>
      <family val="2"/>
      <charset val="238"/>
      <scheme val="minor"/>
    </font>
    <font>
      <vertAlign val="subscript"/>
      <sz val="20"/>
      <color theme="3" tint="0.39997558519241921"/>
      <name val="Calibri"/>
      <family val="2"/>
      <charset val="238"/>
      <scheme val="minor"/>
    </font>
    <font>
      <sz val="20"/>
      <color theme="5" tint="-0.249977111117893"/>
      <name val="Calibri"/>
      <family val="2"/>
      <charset val="238"/>
      <scheme val="minor"/>
    </font>
    <font>
      <vertAlign val="subscript"/>
      <sz val="20"/>
      <color theme="5" tint="-0.249977111117893"/>
      <name val="Calibri"/>
      <family val="2"/>
      <charset val="238"/>
      <scheme val="minor"/>
    </font>
    <font>
      <sz val="11"/>
      <color theme="3" tint="0.39997558519241921"/>
      <name val="Calibri"/>
      <family val="2"/>
      <charset val="238"/>
      <scheme val="minor"/>
    </font>
    <font>
      <sz val="11"/>
      <color theme="5" tint="-0.249977111117893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20"/>
      <color theme="3" tint="0.39997558519241921"/>
      <name val="Calibri"/>
      <family val="2"/>
      <charset val="238"/>
      <scheme val="minor"/>
    </font>
    <font>
      <b/>
      <vertAlign val="subscript"/>
      <sz val="20"/>
      <color theme="3" tint="0.39997558519241921"/>
      <name val="Calibri"/>
      <family val="2"/>
      <charset val="238"/>
      <scheme val="minor"/>
    </font>
    <font>
      <b/>
      <sz val="20"/>
      <color theme="5" tint="-0.249977111117893"/>
      <name val="Calibri"/>
      <family val="2"/>
      <charset val="238"/>
      <scheme val="minor"/>
    </font>
    <font>
      <b/>
      <vertAlign val="subscript"/>
      <sz val="20"/>
      <color theme="5" tint="-0.249977111117893"/>
      <name val="Calibri"/>
      <family val="2"/>
      <charset val="238"/>
      <scheme val="minor"/>
    </font>
    <font>
      <sz val="14"/>
      <color theme="1"/>
      <name val="Symbol"/>
      <family val="1"/>
      <charset val="2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8"/>
      <color rgb="FF000000"/>
      <name val="Arial"/>
      <family val="2"/>
      <charset val="238"/>
    </font>
    <font>
      <sz val="12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6"/>
      <color rgb="FF000000"/>
      <name val="Arial"/>
      <family val="2"/>
      <charset val="238"/>
    </font>
    <font>
      <sz val="14"/>
      <color theme="1"/>
      <name val="Arial"/>
      <family val="2"/>
      <charset val="238"/>
    </font>
    <font>
      <sz val="12"/>
      <color theme="1"/>
      <name val="Times New Roman"/>
      <family val="1"/>
      <charset val="238"/>
    </font>
    <font>
      <i/>
      <sz val="14"/>
      <color theme="1"/>
      <name val="Arial"/>
      <family val="2"/>
      <charset val="238"/>
    </font>
    <font>
      <sz val="14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3">
    <xf numFmtId="0" fontId="0" fillId="0" borderId="0"/>
    <xf numFmtId="0" fontId="29" fillId="0" borderId="0"/>
    <xf numFmtId="0" fontId="28" fillId="0" borderId="0"/>
  </cellStyleXfs>
  <cellXfs count="107">
    <xf numFmtId="0" fontId="0" fillId="0" borderId="0" xfId="0"/>
    <xf numFmtId="0" fontId="0" fillId="0" borderId="0" xfId="0" applyFont="1"/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/>
    <xf numFmtId="0" fontId="0" fillId="0" borderId="3" xfId="0" applyBorder="1" applyAlignment="1">
      <alignment horizontal="center"/>
    </xf>
    <xf numFmtId="0" fontId="9" fillId="0" borderId="0" xfId="0" applyFont="1" applyAlignment="1"/>
    <xf numFmtId="0" fontId="9" fillId="0" borderId="0" xfId="0" applyFont="1" applyAlignment="1">
      <alignment horizontal="right"/>
    </xf>
    <xf numFmtId="0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" fillId="4" borderId="3" xfId="0" applyFont="1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12" fontId="3" fillId="3" borderId="2" xfId="0" applyNumberFormat="1" applyFont="1" applyFill="1" applyBorder="1" applyAlignment="1">
      <alignment horizontal="left" shrinkToFit="1"/>
    </xf>
    <xf numFmtId="0" fontId="13" fillId="0" borderId="1" xfId="0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1" fillId="0" borderId="0" xfId="0" applyFont="1" applyAlignment="1">
      <alignment vertical="center"/>
    </xf>
    <xf numFmtId="2" fontId="0" fillId="0" borderId="0" xfId="0" applyNumberFormat="1" applyBorder="1" applyAlignment="1">
      <alignment horizontal="center"/>
    </xf>
    <xf numFmtId="0" fontId="0" fillId="0" borderId="0" xfId="0" applyBorder="1"/>
    <xf numFmtId="0" fontId="0" fillId="0" borderId="11" xfId="0" applyBorder="1"/>
    <xf numFmtId="0" fontId="15" fillId="0" borderId="0" xfId="0" applyFont="1"/>
    <xf numFmtId="0" fontId="15" fillId="0" borderId="0" xfId="0" applyFont="1" applyAlignment="1">
      <alignment shrinkToFit="1"/>
    </xf>
    <xf numFmtId="0" fontId="4" fillId="2" borderId="0" xfId="0" applyFont="1" applyFill="1" applyAlignment="1">
      <alignment vertical="center"/>
    </xf>
    <xf numFmtId="0" fontId="16" fillId="0" borderId="0" xfId="0" applyFont="1" applyAlignment="1">
      <alignment shrinkToFit="1"/>
    </xf>
    <xf numFmtId="0" fontId="18" fillId="0" borderId="0" xfId="0" applyFont="1" applyAlignment="1">
      <alignment shrinkToFit="1"/>
    </xf>
    <xf numFmtId="12" fontId="18" fillId="0" borderId="0" xfId="0" applyNumberFormat="1" applyFont="1" applyAlignment="1">
      <alignment shrinkToFit="1"/>
    </xf>
    <xf numFmtId="0" fontId="18" fillId="0" borderId="0" xfId="0" applyFont="1" applyAlignment="1">
      <alignment horizontal="left" shrinkToFit="1"/>
    </xf>
    <xf numFmtId="0" fontId="18" fillId="0" borderId="0" xfId="0" applyFont="1" applyAlignment="1"/>
    <xf numFmtId="0" fontId="18" fillId="0" borderId="0" xfId="0" applyFont="1" applyAlignment="1">
      <alignment horizontal="center"/>
    </xf>
    <xf numFmtId="2" fontId="20" fillId="0" borderId="3" xfId="0" applyNumberFormat="1" applyFont="1" applyBorder="1" applyAlignment="1">
      <alignment horizontal="center"/>
    </xf>
    <xf numFmtId="0" fontId="21" fillId="0" borderId="3" xfId="0" applyFont="1" applyBorder="1"/>
    <xf numFmtId="0" fontId="22" fillId="0" borderId="3" xfId="0" applyFont="1" applyBorder="1" applyAlignment="1">
      <alignment horizontal="center" vertical="center"/>
    </xf>
    <xf numFmtId="2" fontId="23" fillId="0" borderId="3" xfId="0" applyNumberFormat="1" applyFont="1" applyBorder="1" applyAlignment="1">
      <alignment horizontal="center" vertical="center"/>
    </xf>
    <xf numFmtId="2" fontId="22" fillId="0" borderId="0" xfId="0" applyNumberFormat="1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0" fontId="9" fillId="0" borderId="0" xfId="0" applyNumberFormat="1" applyFont="1" applyAlignment="1">
      <alignment horizontal="center" vertical="center"/>
    </xf>
    <xf numFmtId="2" fontId="21" fillId="0" borderId="3" xfId="0" applyNumberFormat="1" applyFont="1" applyBorder="1" applyAlignment="1">
      <alignment horizontal="center"/>
    </xf>
    <xf numFmtId="0" fontId="30" fillId="0" borderId="0" xfId="1" applyFont="1"/>
    <xf numFmtId="0" fontId="31" fillId="0" borderId="0" xfId="1" applyFont="1"/>
    <xf numFmtId="0" fontId="32" fillId="0" borderId="0" xfId="2" applyFont="1" applyAlignment="1">
      <alignment horizontal="center" vertical="center"/>
    </xf>
    <xf numFmtId="0" fontId="28" fillId="0" borderId="0" xfId="2"/>
    <xf numFmtId="0" fontId="33" fillId="0" borderId="0" xfId="2" applyFont="1" applyAlignment="1">
      <alignment horizontal="center" vertical="center"/>
    </xf>
    <xf numFmtId="0" fontId="37" fillId="0" borderId="0" xfId="2" applyFont="1" applyAlignment="1">
      <alignment horizontal="center" vertical="center"/>
    </xf>
    <xf numFmtId="0" fontId="39" fillId="0" borderId="0" xfId="2" applyFont="1" applyAlignment="1">
      <alignment vertical="center"/>
    </xf>
    <xf numFmtId="0" fontId="36" fillId="0" borderId="19" xfId="2" applyFont="1" applyBorder="1" applyAlignment="1">
      <alignment horizontal="center" vertical="center" wrapText="1"/>
    </xf>
    <xf numFmtId="0" fontId="36" fillId="0" borderId="3" xfId="2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 wrapText="1"/>
    </xf>
    <xf numFmtId="0" fontId="38" fillId="0" borderId="20" xfId="2" applyFont="1" applyBorder="1" applyAlignment="1">
      <alignment horizontal="center" vertical="center" wrapText="1"/>
    </xf>
    <xf numFmtId="0" fontId="36" fillId="0" borderId="21" xfId="2" applyFont="1" applyBorder="1" applyAlignment="1">
      <alignment horizontal="center" vertical="center" wrapText="1"/>
    </xf>
    <xf numFmtId="0" fontId="36" fillId="0" borderId="22" xfId="2" applyFont="1" applyBorder="1" applyAlignment="1">
      <alignment horizontal="center" vertical="center" wrapText="1"/>
    </xf>
    <xf numFmtId="0" fontId="38" fillId="0" borderId="22" xfId="2" applyFont="1" applyBorder="1" applyAlignment="1">
      <alignment horizontal="center" vertical="center" wrapText="1"/>
    </xf>
    <xf numFmtId="0" fontId="38" fillId="0" borderId="23" xfId="2" applyFont="1" applyBorder="1" applyAlignment="1">
      <alignment horizontal="center" vertical="center" wrapText="1"/>
    </xf>
    <xf numFmtId="0" fontId="36" fillId="0" borderId="16" xfId="2" applyFont="1" applyBorder="1" applyAlignment="1">
      <alignment horizontal="center" vertical="center" wrapText="1"/>
    </xf>
    <xf numFmtId="0" fontId="36" fillId="0" borderId="17" xfId="2" applyFont="1" applyBorder="1" applyAlignment="1">
      <alignment horizontal="center" vertical="center" wrapText="1"/>
    </xf>
    <xf numFmtId="0" fontId="36" fillId="0" borderId="18" xfId="2" applyFont="1" applyBorder="1" applyAlignment="1">
      <alignment horizontal="center" vertical="center" wrapText="1"/>
    </xf>
    <xf numFmtId="0" fontId="36" fillId="0" borderId="20" xfId="2" applyFont="1" applyBorder="1" applyAlignment="1">
      <alignment horizontal="center" vertical="center" wrapText="1"/>
    </xf>
    <xf numFmtId="14" fontId="36" fillId="0" borderId="3" xfId="2" applyNumberFormat="1" applyFont="1" applyBorder="1" applyAlignment="1">
      <alignment horizontal="center" vertical="center" wrapText="1"/>
    </xf>
    <xf numFmtId="0" fontId="32" fillId="0" borderId="0" xfId="2" applyFont="1" applyAlignment="1">
      <alignment horizontal="center" vertical="center"/>
    </xf>
    <xf numFmtId="0" fontId="34" fillId="0" borderId="0" xfId="2" applyFont="1" applyAlignment="1">
      <alignment horizontal="center" vertical="center"/>
    </xf>
    <xf numFmtId="0" fontId="34" fillId="0" borderId="13" xfId="2" applyFont="1" applyBorder="1" applyAlignment="1">
      <alignment horizontal="center" vertical="center" wrapText="1"/>
    </xf>
    <xf numFmtId="0" fontId="34" fillId="0" borderId="14" xfId="2" applyFont="1" applyBorder="1" applyAlignment="1">
      <alignment horizontal="center" vertical="center" wrapText="1"/>
    </xf>
    <xf numFmtId="0" fontId="36" fillId="0" borderId="14" xfId="2" applyFont="1" applyBorder="1" applyAlignment="1">
      <alignment horizontal="center" vertical="center" wrapText="1"/>
    </xf>
    <xf numFmtId="0" fontId="35" fillId="0" borderId="14" xfId="2" applyFont="1" applyBorder="1" applyAlignment="1">
      <alignment horizontal="center" vertical="center" wrapText="1"/>
    </xf>
    <xf numFmtId="0" fontId="35" fillId="0" borderId="15" xfId="2" applyFont="1" applyBorder="1" applyAlignment="1">
      <alignment horizontal="center" vertical="center" wrapText="1"/>
    </xf>
    <xf numFmtId="0" fontId="31" fillId="0" borderId="0" xfId="1" applyFont="1" applyAlignment="1">
      <alignment horizontal="left" vertical="center" wrapText="1"/>
    </xf>
    <xf numFmtId="0" fontId="2" fillId="6" borderId="0" xfId="1" applyFont="1" applyFill="1" applyAlignment="1">
      <alignment horizontal="center"/>
    </xf>
    <xf numFmtId="0" fontId="31" fillId="0" borderId="0" xfId="1" applyFont="1" applyAlignment="1">
      <alignment horizontal="left" wrapText="1"/>
    </xf>
    <xf numFmtId="0" fontId="31" fillId="3" borderId="0" xfId="1" applyFont="1" applyFill="1" applyAlignment="1">
      <alignment horizontal="center"/>
    </xf>
    <xf numFmtId="0" fontId="31" fillId="5" borderId="0" xfId="1" applyFont="1" applyFill="1" applyAlignment="1">
      <alignment horizontal="center"/>
    </xf>
    <xf numFmtId="0" fontId="4" fillId="2" borderId="0" xfId="0" applyFont="1" applyFill="1" applyAlignment="1">
      <alignment horizontal="left" vertical="center"/>
    </xf>
    <xf numFmtId="0" fontId="12" fillId="2" borderId="0" xfId="0" applyFont="1" applyFill="1" applyBorder="1" applyAlignment="1">
      <alignment horizontal="right" vertical="center"/>
    </xf>
    <xf numFmtId="0" fontId="12" fillId="2" borderId="4" xfId="0" applyFont="1" applyFill="1" applyBorder="1" applyAlignment="1">
      <alignment horizontal="right" vertical="center"/>
    </xf>
    <xf numFmtId="12" fontId="12" fillId="2" borderId="0" xfId="0" applyNumberFormat="1" applyFont="1" applyFill="1" applyAlignment="1">
      <alignment horizontal="center" vertical="center" shrinkToFit="1"/>
    </xf>
    <xf numFmtId="0" fontId="12" fillId="2" borderId="0" xfId="0" applyFont="1" applyFill="1" applyAlignment="1">
      <alignment horizontal="center" vertical="center" shrinkToFit="1"/>
    </xf>
    <xf numFmtId="0" fontId="2" fillId="2" borderId="0" xfId="0" applyFont="1" applyFill="1" applyAlignment="1">
      <alignment horizontal="center"/>
    </xf>
    <xf numFmtId="0" fontId="9" fillId="0" borderId="0" xfId="0" applyFont="1" applyAlignment="1">
      <alignment horizontal="left"/>
    </xf>
    <xf numFmtId="0" fontId="12" fillId="2" borderId="0" xfId="0" applyFont="1" applyFill="1" applyAlignment="1">
      <alignment horizontal="left" vertical="center"/>
    </xf>
    <xf numFmtId="0" fontId="11" fillId="0" borderId="0" xfId="0" applyFont="1" applyAlignment="1">
      <alignment horizontal="right" vertical="center"/>
    </xf>
    <xf numFmtId="12" fontId="11" fillId="0" borderId="0" xfId="0" applyNumberFormat="1" applyFont="1" applyAlignment="1">
      <alignment horizontal="center" vertical="center" shrinkToFit="1"/>
    </xf>
    <xf numFmtId="12" fontId="16" fillId="0" borderId="0" xfId="0" applyNumberFormat="1" applyFont="1" applyAlignment="1">
      <alignment horizontal="center" shrinkToFit="1"/>
    </xf>
    <xf numFmtId="0" fontId="16" fillId="0" borderId="0" xfId="0" applyFont="1" applyAlignment="1">
      <alignment horizontal="center" shrinkToFit="1"/>
    </xf>
    <xf numFmtId="0" fontId="11" fillId="0" borderId="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4" fillId="4" borderId="0" xfId="0" applyFont="1" applyFill="1" applyBorder="1" applyAlignment="1">
      <alignment horizontal="center" vertical="center"/>
    </xf>
    <xf numFmtId="0" fontId="14" fillId="4" borderId="11" xfId="0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horizontal="center" vertical="center"/>
    </xf>
    <xf numFmtId="0" fontId="11" fillId="5" borderId="11" xfId="0" applyFont="1" applyFill="1" applyBorder="1" applyAlignment="1">
      <alignment horizontal="center" vertical="center"/>
    </xf>
    <xf numFmtId="12" fontId="14" fillId="0" borderId="0" xfId="0" applyNumberFormat="1" applyFont="1" applyBorder="1" applyAlignment="1">
      <alignment horizontal="left" vertical="center" shrinkToFit="1"/>
    </xf>
    <xf numFmtId="12" fontId="14" fillId="0" borderId="11" xfId="0" applyNumberFormat="1" applyFont="1" applyBorder="1" applyAlignment="1">
      <alignment horizontal="left" vertical="center" shrinkToFit="1"/>
    </xf>
    <xf numFmtId="0" fontId="11" fillId="3" borderId="0" xfId="0" applyFont="1" applyFill="1" applyBorder="1" applyAlignment="1">
      <alignment horizontal="center" vertical="center" shrinkToFit="1"/>
    </xf>
    <xf numFmtId="0" fontId="11" fillId="3" borderId="11" xfId="0" applyFont="1" applyFill="1" applyBorder="1" applyAlignment="1">
      <alignment horizontal="center" vertical="center" shrinkToFit="1"/>
    </xf>
    <xf numFmtId="0" fontId="4" fillId="2" borderId="0" xfId="0" applyFont="1" applyFill="1" applyAlignment="1">
      <alignment horizontal="right" vertical="center"/>
    </xf>
    <xf numFmtId="0" fontId="11" fillId="3" borderId="9" xfId="0" applyFont="1" applyFill="1" applyBorder="1" applyAlignment="1">
      <alignment horizontal="center" vertical="center" shrinkToFit="1"/>
    </xf>
    <xf numFmtId="0" fontId="11" fillId="3" borderId="12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4" fillId="0" borderId="8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 shrinkToFit="1"/>
    </xf>
    <xf numFmtId="0" fontId="14" fillId="3" borderId="11" xfId="0" applyFont="1" applyFill="1" applyBorder="1" applyAlignment="1">
      <alignment horizontal="center" vertical="center" shrinkToFit="1"/>
    </xf>
    <xf numFmtId="12" fontId="14" fillId="3" borderId="0" xfId="0" applyNumberFormat="1" applyFont="1" applyFill="1" applyBorder="1" applyAlignment="1">
      <alignment horizontal="center" vertical="center" shrinkToFit="1"/>
    </xf>
    <xf numFmtId="12" fontId="14" fillId="3" borderId="11" xfId="0" applyNumberFormat="1" applyFont="1" applyFill="1" applyBorder="1" applyAlignment="1">
      <alignment horizontal="center" vertical="center" shrinkToFit="1"/>
    </xf>
  </cellXfs>
  <cellStyles count="3">
    <cellStyle name="Normální" xfId="0" builtinId="0"/>
    <cellStyle name="Normální 2" xfId="2"/>
    <cellStyle name="Normální 2 2" xfId="1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33984219464827E-2"/>
          <c:y val="2.8400319101415106E-2"/>
          <c:w val="0.87486083340706011"/>
          <c:h val="0.8971988918051909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'Goniometrické funkce'!$B$8</c:f>
              <c:strCache>
                <c:ptCount val="1"/>
                <c:pt idx="0">
                  <c:v>y</c:v>
                </c:pt>
              </c:strCache>
            </c:strRef>
          </c:tx>
          <c:marker>
            <c:symbol val="none"/>
          </c:marker>
          <c:trendline>
            <c:trendlineType val="log"/>
            <c:dispRSqr val="0"/>
            <c:dispEq val="0"/>
          </c:trendline>
          <c:trendline>
            <c:trendlineType val="log"/>
            <c:dispRSqr val="0"/>
            <c:dispEq val="0"/>
          </c:trendline>
          <c:xVal>
            <c:numRef>
              <c:f>'Goniometrické funkce'!$A$9:$A$25</c:f>
              <c:numCache>
                <c:formatCode>General</c:formatCode>
                <c:ptCount val="17"/>
                <c:pt idx="0">
                  <c:v>0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90</c:v>
                </c:pt>
                <c:pt idx="5">
                  <c:v>120</c:v>
                </c:pt>
                <c:pt idx="6">
                  <c:v>135</c:v>
                </c:pt>
                <c:pt idx="7">
                  <c:v>150</c:v>
                </c:pt>
                <c:pt idx="8">
                  <c:v>180</c:v>
                </c:pt>
                <c:pt idx="9">
                  <c:v>210</c:v>
                </c:pt>
                <c:pt idx="10">
                  <c:v>225</c:v>
                </c:pt>
                <c:pt idx="11">
                  <c:v>240</c:v>
                </c:pt>
                <c:pt idx="12">
                  <c:v>270</c:v>
                </c:pt>
                <c:pt idx="13">
                  <c:v>300</c:v>
                </c:pt>
                <c:pt idx="14">
                  <c:v>315</c:v>
                </c:pt>
                <c:pt idx="15">
                  <c:v>330</c:v>
                </c:pt>
                <c:pt idx="16">
                  <c:v>360</c:v>
                </c:pt>
              </c:numCache>
            </c:numRef>
          </c:xVal>
          <c:yVal>
            <c:numRef>
              <c:f>'Goniometrické funkce'!$B$9:$B$25</c:f>
              <c:numCache>
                <c:formatCode>0.00</c:formatCode>
                <c:ptCount val="17"/>
                <c:pt idx="0">
                  <c:v>0</c:v>
                </c:pt>
                <c:pt idx="1">
                  <c:v>0.49999999999999994</c:v>
                </c:pt>
                <c:pt idx="2">
                  <c:v>0.70710678118654746</c:v>
                </c:pt>
                <c:pt idx="3">
                  <c:v>0.8660254037844386</c:v>
                </c:pt>
                <c:pt idx="4">
                  <c:v>1</c:v>
                </c:pt>
                <c:pt idx="5">
                  <c:v>0.86602540378443871</c:v>
                </c:pt>
                <c:pt idx="6">
                  <c:v>0.70710678118654757</c:v>
                </c:pt>
                <c:pt idx="7">
                  <c:v>0.49999999999999994</c:v>
                </c:pt>
                <c:pt idx="8">
                  <c:v>1.22514845490862E-16</c:v>
                </c:pt>
                <c:pt idx="9">
                  <c:v>-0.50000000000000011</c:v>
                </c:pt>
                <c:pt idx="10">
                  <c:v>-0.70710678118654746</c:v>
                </c:pt>
                <c:pt idx="11">
                  <c:v>-0.86602540378443837</c:v>
                </c:pt>
                <c:pt idx="12">
                  <c:v>-1</c:v>
                </c:pt>
                <c:pt idx="13">
                  <c:v>-0.8660254037844386</c:v>
                </c:pt>
                <c:pt idx="14">
                  <c:v>-0.70710678118654768</c:v>
                </c:pt>
                <c:pt idx="15">
                  <c:v>-0.50000000000000044</c:v>
                </c:pt>
                <c:pt idx="16">
                  <c:v>-2.45029690981724E-16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324736"/>
        <c:axId val="132330624"/>
      </c:scatterChart>
      <c:valAx>
        <c:axId val="132324736"/>
        <c:scaling>
          <c:orientation val="minMax"/>
          <c:max val="360"/>
        </c:scaling>
        <c:delete val="0"/>
        <c:axPos val="b"/>
        <c:numFmt formatCode="General" sourceLinked="1"/>
        <c:majorTickMark val="out"/>
        <c:minorTickMark val="none"/>
        <c:tickLblPos val="nextTo"/>
        <c:crossAx val="132330624"/>
        <c:crosses val="autoZero"/>
        <c:crossBetween val="midCat"/>
        <c:majorUnit val="45"/>
      </c:valAx>
      <c:valAx>
        <c:axId val="132330624"/>
        <c:scaling>
          <c:orientation val="minMax"/>
        </c:scaling>
        <c:delete val="0"/>
        <c:axPos val="l"/>
        <c:numFmt formatCode="0.0" sourceLinked="0"/>
        <c:majorTickMark val="out"/>
        <c:minorTickMark val="none"/>
        <c:tickLblPos val="nextTo"/>
        <c:crossAx val="132324736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993153951314627E-2"/>
          <c:y val="5.174458700477657E-2"/>
          <c:w val="0.88959233819176853"/>
          <c:h val="0.9207976984118978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Posouvání!$B$7</c:f>
              <c:strCache>
                <c:ptCount val="1"/>
                <c:pt idx="0">
                  <c:v>y1</c:v>
                </c:pt>
              </c:strCache>
            </c:strRef>
          </c:tx>
          <c:marker>
            <c:symbol val="none"/>
          </c:marker>
          <c:trendline>
            <c:trendlineType val="log"/>
            <c:dispRSqr val="0"/>
            <c:dispEq val="0"/>
          </c:trendline>
          <c:xVal>
            <c:numRef>
              <c:f>Posouvání!$A$8:$A$80</c:f>
              <c:numCache>
                <c:formatCode>General</c:formatCode>
                <c:ptCount val="73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</c:numCache>
            </c:numRef>
          </c:xVal>
          <c:yVal>
            <c:numRef>
              <c:f>Posouvání!$B$8:$B$80</c:f>
              <c:numCache>
                <c:formatCode>0.00</c:formatCode>
                <c:ptCount val="73"/>
                <c:pt idx="0">
                  <c:v>0</c:v>
                </c:pt>
                <c:pt idx="1">
                  <c:v>8.7155742747658166E-2</c:v>
                </c:pt>
                <c:pt idx="2">
                  <c:v>0.17364817766693033</c:v>
                </c:pt>
                <c:pt idx="3">
                  <c:v>0.25881904510252074</c:v>
                </c:pt>
                <c:pt idx="4">
                  <c:v>0.34202014332566871</c:v>
                </c:pt>
                <c:pt idx="5">
                  <c:v>0.42261826174069944</c:v>
                </c:pt>
                <c:pt idx="6">
                  <c:v>0.49999999999999994</c:v>
                </c:pt>
                <c:pt idx="7">
                  <c:v>0.57357643635104605</c:v>
                </c:pt>
                <c:pt idx="8">
                  <c:v>0.64278760968653925</c:v>
                </c:pt>
                <c:pt idx="9">
                  <c:v>0.70710678118654746</c:v>
                </c:pt>
                <c:pt idx="10">
                  <c:v>0.76604444311897801</c:v>
                </c:pt>
                <c:pt idx="11">
                  <c:v>0.8191520442889918</c:v>
                </c:pt>
                <c:pt idx="12">
                  <c:v>0.8660254037844386</c:v>
                </c:pt>
                <c:pt idx="13">
                  <c:v>0.90630778703664994</c:v>
                </c:pt>
                <c:pt idx="14">
                  <c:v>0.93969262078590832</c:v>
                </c:pt>
                <c:pt idx="15">
                  <c:v>0.96592582628906831</c:v>
                </c:pt>
                <c:pt idx="16">
                  <c:v>0.98480775301220802</c:v>
                </c:pt>
                <c:pt idx="17">
                  <c:v>0.99619469809174555</c:v>
                </c:pt>
                <c:pt idx="18">
                  <c:v>1</c:v>
                </c:pt>
                <c:pt idx="19">
                  <c:v>0.99619469809174555</c:v>
                </c:pt>
                <c:pt idx="20">
                  <c:v>0.98480775301220802</c:v>
                </c:pt>
                <c:pt idx="21">
                  <c:v>0.96592582628906831</c:v>
                </c:pt>
                <c:pt idx="22">
                  <c:v>0.93969262078590843</c:v>
                </c:pt>
                <c:pt idx="23">
                  <c:v>0.90630778703665005</c:v>
                </c:pt>
                <c:pt idx="24">
                  <c:v>0.86602540378443871</c:v>
                </c:pt>
                <c:pt idx="25">
                  <c:v>0.81915204428899169</c:v>
                </c:pt>
                <c:pt idx="26">
                  <c:v>0.76604444311897801</c:v>
                </c:pt>
                <c:pt idx="27">
                  <c:v>0.70710678118654757</c:v>
                </c:pt>
                <c:pt idx="28">
                  <c:v>0.64278760968653947</c:v>
                </c:pt>
                <c:pt idx="29">
                  <c:v>0.57357643635104594</c:v>
                </c:pt>
                <c:pt idx="30">
                  <c:v>0.49999999999999994</c:v>
                </c:pt>
                <c:pt idx="31">
                  <c:v>0.4226182617406995</c:v>
                </c:pt>
                <c:pt idx="32">
                  <c:v>0.34202014332566888</c:v>
                </c:pt>
                <c:pt idx="33">
                  <c:v>0.25881904510252102</c:v>
                </c:pt>
                <c:pt idx="34">
                  <c:v>0.17364817766693028</c:v>
                </c:pt>
                <c:pt idx="35">
                  <c:v>8.7155742747658194E-2</c:v>
                </c:pt>
                <c:pt idx="36">
                  <c:v>1.22514845490862E-16</c:v>
                </c:pt>
                <c:pt idx="37">
                  <c:v>-8.7155742747657944E-2</c:v>
                </c:pt>
                <c:pt idx="38">
                  <c:v>-0.17364817766693047</c:v>
                </c:pt>
                <c:pt idx="39">
                  <c:v>-0.25881904510252079</c:v>
                </c:pt>
                <c:pt idx="40">
                  <c:v>-0.34202014332566866</c:v>
                </c:pt>
                <c:pt idx="41">
                  <c:v>-0.42261826174069927</c:v>
                </c:pt>
                <c:pt idx="42">
                  <c:v>-0.50000000000000011</c:v>
                </c:pt>
                <c:pt idx="43">
                  <c:v>-0.57357643635104616</c:v>
                </c:pt>
                <c:pt idx="44">
                  <c:v>-0.64278760968653925</c:v>
                </c:pt>
                <c:pt idx="45">
                  <c:v>-0.70710678118654746</c:v>
                </c:pt>
                <c:pt idx="46">
                  <c:v>-0.7660444431189779</c:v>
                </c:pt>
                <c:pt idx="47">
                  <c:v>-0.81915204428899158</c:v>
                </c:pt>
                <c:pt idx="48">
                  <c:v>-0.86602540378443837</c:v>
                </c:pt>
                <c:pt idx="49">
                  <c:v>-0.90630778703665005</c:v>
                </c:pt>
                <c:pt idx="50">
                  <c:v>-0.93969262078590843</c:v>
                </c:pt>
                <c:pt idx="51">
                  <c:v>-0.96592582628906831</c:v>
                </c:pt>
                <c:pt idx="52">
                  <c:v>-0.98480775301220802</c:v>
                </c:pt>
                <c:pt idx="53">
                  <c:v>-0.99619469809174555</c:v>
                </c:pt>
                <c:pt idx="54">
                  <c:v>-1</c:v>
                </c:pt>
                <c:pt idx="55">
                  <c:v>-0.99619469809174555</c:v>
                </c:pt>
                <c:pt idx="56">
                  <c:v>-0.98480775301220813</c:v>
                </c:pt>
                <c:pt idx="57">
                  <c:v>-0.96592582628906842</c:v>
                </c:pt>
                <c:pt idx="58">
                  <c:v>-0.93969262078590832</c:v>
                </c:pt>
                <c:pt idx="59">
                  <c:v>-0.90630778703664994</c:v>
                </c:pt>
                <c:pt idx="60">
                  <c:v>-0.8660254037844386</c:v>
                </c:pt>
                <c:pt idx="61">
                  <c:v>-0.8191520442889918</c:v>
                </c:pt>
                <c:pt idx="62">
                  <c:v>-0.76604444311897812</c:v>
                </c:pt>
                <c:pt idx="63">
                  <c:v>-0.70710678118654768</c:v>
                </c:pt>
                <c:pt idx="64">
                  <c:v>-0.64278760968653958</c:v>
                </c:pt>
                <c:pt idx="65">
                  <c:v>-0.57357643635104649</c:v>
                </c:pt>
                <c:pt idx="66">
                  <c:v>-0.50000000000000044</c:v>
                </c:pt>
                <c:pt idx="67">
                  <c:v>-0.42261826174069922</c:v>
                </c:pt>
                <c:pt idx="68">
                  <c:v>-0.3420201433256686</c:v>
                </c:pt>
                <c:pt idx="69">
                  <c:v>-0.25881904510252068</c:v>
                </c:pt>
                <c:pt idx="70">
                  <c:v>-0.17364817766693039</c:v>
                </c:pt>
                <c:pt idx="71">
                  <c:v>-8.7155742747658319E-2</c:v>
                </c:pt>
                <c:pt idx="72">
                  <c:v>-2.45029690981724E-16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Posouvání!$D$7</c:f>
              <c:strCache>
                <c:ptCount val="1"/>
                <c:pt idx="0">
                  <c:v>y2</c:v>
                </c:pt>
              </c:strCache>
            </c:strRef>
          </c:tx>
          <c:marker>
            <c:symbol val="none"/>
          </c:marker>
          <c:xVal>
            <c:numRef>
              <c:f>Posouvání!$A$8:$A$80</c:f>
              <c:numCache>
                <c:formatCode>General</c:formatCode>
                <c:ptCount val="73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</c:numCache>
            </c:numRef>
          </c:xVal>
          <c:yVal>
            <c:numRef>
              <c:f>Posouvání!$D$8:$D$80</c:f>
              <c:numCache>
                <c:formatCode>0.00</c:formatCode>
                <c:ptCount val="73"/>
                <c:pt idx="0">
                  <c:v>2</c:v>
                </c:pt>
                <c:pt idx="1">
                  <c:v>2.4142135623730949</c:v>
                </c:pt>
                <c:pt idx="2">
                  <c:v>2.7320508075688772</c:v>
                </c:pt>
                <c:pt idx="3">
                  <c:v>2.9318516525781364</c:v>
                </c:pt>
                <c:pt idx="4">
                  <c:v>3</c:v>
                </c:pt>
                <c:pt idx="5">
                  <c:v>2.9318516525781364</c:v>
                </c:pt>
                <c:pt idx="6">
                  <c:v>2.7320508075688776</c:v>
                </c:pt>
                <c:pt idx="7">
                  <c:v>2.4142135623730949</c:v>
                </c:pt>
                <c:pt idx="8">
                  <c:v>2</c:v>
                </c:pt>
                <c:pt idx="9">
                  <c:v>1.5176380902050419</c:v>
                </c:pt>
                <c:pt idx="10">
                  <c:v>1.0000000000000002</c:v>
                </c:pt>
                <c:pt idx="11">
                  <c:v>0.48236190979495841</c:v>
                </c:pt>
                <c:pt idx="12">
                  <c:v>-2.2204460492503131E-16</c:v>
                </c:pt>
                <c:pt idx="13">
                  <c:v>-0.41421356237309492</c:v>
                </c:pt>
                <c:pt idx="14">
                  <c:v>-0.73205080756887675</c:v>
                </c:pt>
                <c:pt idx="15">
                  <c:v>-0.93185165257813662</c:v>
                </c:pt>
                <c:pt idx="16">
                  <c:v>-1</c:v>
                </c:pt>
                <c:pt idx="17">
                  <c:v>-0.93185165257813685</c:v>
                </c:pt>
                <c:pt idx="18">
                  <c:v>-0.73205080756887719</c:v>
                </c:pt>
                <c:pt idx="19">
                  <c:v>-0.41421356237309537</c:v>
                </c:pt>
                <c:pt idx="20">
                  <c:v>-8.8817841970012523E-16</c:v>
                </c:pt>
                <c:pt idx="21">
                  <c:v>0.48236190979495863</c:v>
                </c:pt>
                <c:pt idx="22">
                  <c:v>0.99999999999999956</c:v>
                </c:pt>
                <c:pt idx="23">
                  <c:v>1.5176380902050406</c:v>
                </c:pt>
                <c:pt idx="24">
                  <c:v>2</c:v>
                </c:pt>
                <c:pt idx="25">
                  <c:v>2.4142135623730949</c:v>
                </c:pt>
                <c:pt idx="26">
                  <c:v>2.7320508075688776</c:v>
                </c:pt>
                <c:pt idx="27">
                  <c:v>2.9318516525781364</c:v>
                </c:pt>
                <c:pt idx="28">
                  <c:v>3</c:v>
                </c:pt>
                <c:pt idx="29">
                  <c:v>2.9318516525781368</c:v>
                </c:pt>
                <c:pt idx="30">
                  <c:v>2.7320508075688785</c:v>
                </c:pt>
                <c:pt idx="31">
                  <c:v>2.414213562373094</c:v>
                </c:pt>
                <c:pt idx="32">
                  <c:v>1.9999999999999996</c:v>
                </c:pt>
                <c:pt idx="33">
                  <c:v>1.5176380902050415</c:v>
                </c:pt>
                <c:pt idx="34">
                  <c:v>1.0000000000000007</c:v>
                </c:pt>
                <c:pt idx="35">
                  <c:v>0.48236190979495974</c:v>
                </c:pt>
                <c:pt idx="36">
                  <c:v>1.6653345369377348E-15</c:v>
                </c:pt>
                <c:pt idx="37">
                  <c:v>-0.41421356237309581</c:v>
                </c:pt>
                <c:pt idx="38">
                  <c:v>-0.73205080756887742</c:v>
                </c:pt>
                <c:pt idx="39">
                  <c:v>-0.9318516525781364</c:v>
                </c:pt>
                <c:pt idx="40">
                  <c:v>-1</c:v>
                </c:pt>
                <c:pt idx="41">
                  <c:v>-0.93185165257813685</c:v>
                </c:pt>
                <c:pt idx="42">
                  <c:v>-0.7320508075688783</c:v>
                </c:pt>
                <c:pt idx="43">
                  <c:v>-0.41421356237309448</c:v>
                </c:pt>
                <c:pt idx="44">
                  <c:v>2.2204460492503131E-16</c:v>
                </c:pt>
                <c:pt idx="45">
                  <c:v>0.48236190979495808</c:v>
                </c:pt>
                <c:pt idx="46">
                  <c:v>0.999999999999999</c:v>
                </c:pt>
                <c:pt idx="47">
                  <c:v>1.5176380902050401</c:v>
                </c:pt>
                <c:pt idx="48">
                  <c:v>1.9999999999999982</c:v>
                </c:pt>
                <c:pt idx="49">
                  <c:v>2.4142135623730958</c:v>
                </c:pt>
                <c:pt idx="50">
                  <c:v>2.7320508075688776</c:v>
                </c:pt>
                <c:pt idx="51">
                  <c:v>2.9318516525781364</c:v>
                </c:pt>
                <c:pt idx="52">
                  <c:v>3</c:v>
                </c:pt>
                <c:pt idx="53">
                  <c:v>2.9318516525781373</c:v>
                </c:pt>
                <c:pt idx="54">
                  <c:v>2.7320508075688767</c:v>
                </c:pt>
                <c:pt idx="55">
                  <c:v>2.4142135623730949</c:v>
                </c:pt>
                <c:pt idx="56">
                  <c:v>2</c:v>
                </c:pt>
                <c:pt idx="57">
                  <c:v>1.5176380902050421</c:v>
                </c:pt>
                <c:pt idx="58">
                  <c:v>1.0000000000000013</c:v>
                </c:pt>
                <c:pt idx="59">
                  <c:v>0.4823619097949603</c:v>
                </c:pt>
                <c:pt idx="60">
                  <c:v>2.1094237467877974E-15</c:v>
                </c:pt>
                <c:pt idx="61">
                  <c:v>-0.41421356237309537</c:v>
                </c:pt>
                <c:pt idx="62">
                  <c:v>-0.73205080756887542</c:v>
                </c:pt>
                <c:pt idx="63">
                  <c:v>-0.9318516525781364</c:v>
                </c:pt>
                <c:pt idx="64">
                  <c:v>-1</c:v>
                </c:pt>
                <c:pt idx="65">
                  <c:v>-0.93185165257813707</c:v>
                </c:pt>
                <c:pt idx="66">
                  <c:v>-0.73205080756887675</c:v>
                </c:pt>
                <c:pt idx="67">
                  <c:v>-0.41421356237309737</c:v>
                </c:pt>
                <c:pt idx="68">
                  <c:v>-2.2204460492503131E-16</c:v>
                </c:pt>
                <c:pt idx="69">
                  <c:v>0.48236190979496107</c:v>
                </c:pt>
                <c:pt idx="70">
                  <c:v>0.99999999999999856</c:v>
                </c:pt>
                <c:pt idx="71">
                  <c:v>1.5176380902050428</c:v>
                </c:pt>
                <c:pt idx="72" formatCode="General">
                  <c:v>1.9999999999999978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183744"/>
        <c:axId val="133185536"/>
      </c:scatterChart>
      <c:valAx>
        <c:axId val="13318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3185536"/>
        <c:crosses val="autoZero"/>
        <c:crossBetween val="midCat"/>
        <c:majorUnit val="45"/>
      </c:valAx>
      <c:valAx>
        <c:axId val="133185536"/>
        <c:scaling>
          <c:orientation val="minMax"/>
        </c:scaling>
        <c:delete val="0"/>
        <c:axPos val="l"/>
        <c:numFmt formatCode="0.00" sourceLinked="1"/>
        <c:majorTickMark val="out"/>
        <c:minorTickMark val="none"/>
        <c:tickLblPos val="nextTo"/>
        <c:crossAx val="133183744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133352</xdr:colOff>
      <xdr:row>0</xdr:row>
      <xdr:rowOff>85725</xdr:rowOff>
    </xdr:from>
    <xdr:to>
      <xdr:col>9</xdr:col>
      <xdr:colOff>440863</xdr:colOff>
      <xdr:row>3</xdr:row>
      <xdr:rowOff>135900</xdr:rowOff>
    </xdr:to>
    <xdr:grpSp>
      <xdr:nvGrpSpPr>
        <xdr:cNvPr id="2" name="Skupina 13"/>
        <xdr:cNvGrpSpPr>
          <a:grpSpLocks noChangeAspect="1"/>
        </xdr:cNvGrpSpPr>
      </xdr:nvGrpSpPr>
      <xdr:grpSpPr bwMode="auto">
        <a:xfrm>
          <a:off x="133352" y="85725"/>
          <a:ext cx="5365286" cy="907425"/>
          <a:chOff x="0" y="0"/>
          <a:chExt cx="6119143" cy="1064821"/>
        </a:xfrm>
      </xdr:grpSpPr>
      <xdr:pic>
        <xdr:nvPicPr>
          <xdr:cNvPr id="3" name="Picture 8" descr="MSMT_slogan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16546" y="912421"/>
            <a:ext cx="2686050" cy="1524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grpSp>
        <xdr:nvGrpSpPr>
          <xdr:cNvPr id="4" name="Skupina 3"/>
          <xdr:cNvGrpSpPr>
            <a:grpSpLocks/>
          </xdr:cNvGrpSpPr>
        </xdr:nvGrpSpPr>
        <xdr:grpSpPr bwMode="auto">
          <a:xfrm>
            <a:off x="0" y="0"/>
            <a:ext cx="6119143" cy="762000"/>
            <a:chOff x="0" y="0"/>
            <a:chExt cx="6119143" cy="762000"/>
          </a:xfrm>
        </xdr:grpSpPr>
        <xdr:pic>
          <xdr:nvPicPr>
            <xdr:cNvPr id="5" name="Picture 0" descr="MSMT_logolink_bez_vl_a_sloganu.ai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0" y="0"/>
              <a:ext cx="5191125" cy="7620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6" name="Obrázek 5"/>
            <xdr:cNvPicPr>
              <a:picLocks noChangeAspect="1"/>
            </xdr:cNvPicPr>
          </xdr:nvPicPr>
          <xdr:blipFill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5385718" y="14287"/>
              <a:ext cx="733425" cy="7334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7</xdr:row>
      <xdr:rowOff>23812</xdr:rowOff>
    </xdr:from>
    <xdr:to>
      <xdr:col>18</xdr:col>
      <xdr:colOff>581025</xdr:colOff>
      <xdr:row>22</xdr:row>
      <xdr:rowOff>9525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7</xdr:row>
      <xdr:rowOff>28575</xdr:rowOff>
    </xdr:from>
    <xdr:to>
      <xdr:col>25</xdr:col>
      <xdr:colOff>409575</xdr:colOff>
      <xdr:row>20</xdr:row>
      <xdr:rowOff>123825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A16" workbookViewId="0">
      <selection activeCell="M18" sqref="M18"/>
    </sheetView>
  </sheetViews>
  <sheetFormatPr defaultRowHeight="15" x14ac:dyDescent="0.25"/>
  <cols>
    <col min="1" max="10" width="8.42578125" style="43" customWidth="1"/>
    <col min="11" max="16384" width="9.140625" style="43"/>
  </cols>
  <sheetData>
    <row r="1" spans="1:10" ht="22.5" customHeight="1" x14ac:dyDescent="0.25">
      <c r="A1" s="42"/>
    </row>
    <row r="2" spans="1:10" ht="22.5" customHeight="1" x14ac:dyDescent="0.25">
      <c r="A2" s="42"/>
    </row>
    <row r="3" spans="1:10" ht="22.5" customHeight="1" x14ac:dyDescent="0.25">
      <c r="A3" s="42"/>
    </row>
    <row r="4" spans="1:10" ht="22.5" customHeight="1" x14ac:dyDescent="0.25"/>
    <row r="5" spans="1:10" ht="22.5" customHeight="1" x14ac:dyDescent="0.25">
      <c r="A5" s="60" t="s">
        <v>46</v>
      </c>
      <c r="B5" s="60"/>
      <c r="C5" s="60"/>
      <c r="D5" s="60"/>
      <c r="E5" s="60"/>
      <c r="F5" s="60"/>
      <c r="G5" s="60"/>
      <c r="H5" s="60"/>
      <c r="I5" s="60"/>
      <c r="J5" s="60"/>
    </row>
    <row r="6" spans="1:10" ht="22.5" customHeight="1" x14ac:dyDescent="0.25">
      <c r="A6" s="60" t="s">
        <v>47</v>
      </c>
      <c r="B6" s="60"/>
      <c r="C6" s="60"/>
      <c r="D6" s="60"/>
      <c r="E6" s="60"/>
      <c r="F6" s="60"/>
      <c r="G6" s="60"/>
      <c r="H6" s="60"/>
      <c r="I6" s="60"/>
      <c r="J6" s="60"/>
    </row>
    <row r="7" spans="1:10" ht="22.5" customHeight="1" x14ac:dyDescent="0.25">
      <c r="A7" s="44"/>
    </row>
    <row r="8" spans="1:10" ht="22.5" customHeight="1" x14ac:dyDescent="0.25">
      <c r="A8" s="61" t="s">
        <v>48</v>
      </c>
      <c r="B8" s="61"/>
      <c r="C8" s="61"/>
      <c r="D8" s="61"/>
      <c r="E8" s="61"/>
      <c r="F8" s="61"/>
      <c r="G8" s="61"/>
      <c r="H8" s="61"/>
      <c r="I8" s="61"/>
      <c r="J8" s="61"/>
    </row>
    <row r="9" spans="1:10" ht="22.5" customHeight="1" thickBot="1" x14ac:dyDescent="0.3">
      <c r="A9" s="44"/>
    </row>
    <row r="10" spans="1:10" ht="22.5" customHeight="1" thickTop="1" thickBot="1" x14ac:dyDescent="0.3">
      <c r="A10" s="62" t="s">
        <v>49</v>
      </c>
      <c r="B10" s="63"/>
      <c r="C10" s="63" t="s">
        <v>50</v>
      </c>
      <c r="D10" s="63"/>
      <c r="E10" s="64" t="s">
        <v>51</v>
      </c>
      <c r="F10" s="64"/>
      <c r="G10" s="65" t="s">
        <v>68</v>
      </c>
      <c r="H10" s="65"/>
      <c r="I10" s="65"/>
      <c r="J10" s="66"/>
    </row>
    <row r="11" spans="1:10" ht="22.5" customHeight="1" thickTop="1" thickBot="1" x14ac:dyDescent="0.3">
      <c r="A11" s="45"/>
    </row>
    <row r="12" spans="1:10" ht="22.5" customHeight="1" thickTop="1" x14ac:dyDescent="0.25">
      <c r="A12" s="55" t="s">
        <v>52</v>
      </c>
      <c r="B12" s="56"/>
      <c r="C12" s="56"/>
      <c r="D12" s="56" t="s">
        <v>53</v>
      </c>
      <c r="E12" s="56"/>
      <c r="F12" s="56"/>
      <c r="G12" s="56"/>
      <c r="H12" s="56"/>
      <c r="I12" s="56"/>
      <c r="J12" s="57"/>
    </row>
    <row r="13" spans="1:10" ht="22.5" customHeight="1" x14ac:dyDescent="0.25">
      <c r="A13" s="47" t="s">
        <v>54</v>
      </c>
      <c r="B13" s="48"/>
      <c r="C13" s="48"/>
      <c r="D13" s="48" t="s">
        <v>65</v>
      </c>
      <c r="E13" s="48"/>
      <c r="F13" s="48"/>
      <c r="G13" s="48"/>
      <c r="H13" s="48"/>
      <c r="I13" s="48"/>
      <c r="J13" s="58"/>
    </row>
    <row r="14" spans="1:10" ht="22.5" customHeight="1" x14ac:dyDescent="0.25">
      <c r="A14" s="47" t="s">
        <v>55</v>
      </c>
      <c r="B14" s="48"/>
      <c r="C14" s="48"/>
      <c r="D14" s="59">
        <v>41734</v>
      </c>
      <c r="E14" s="48"/>
      <c r="F14" s="48"/>
      <c r="G14" s="48"/>
      <c r="H14" s="48"/>
      <c r="I14" s="48"/>
      <c r="J14" s="58"/>
    </row>
    <row r="15" spans="1:10" ht="22.5" customHeight="1" x14ac:dyDescent="0.25">
      <c r="A15" s="47" t="s">
        <v>56</v>
      </c>
      <c r="B15" s="48"/>
      <c r="C15" s="48"/>
      <c r="D15" s="49" t="s">
        <v>57</v>
      </c>
      <c r="E15" s="49"/>
      <c r="F15" s="49"/>
      <c r="G15" s="49"/>
      <c r="H15" s="49"/>
      <c r="I15" s="49"/>
      <c r="J15" s="50"/>
    </row>
    <row r="16" spans="1:10" ht="45" customHeight="1" x14ac:dyDescent="0.25">
      <c r="A16" s="47" t="s">
        <v>58</v>
      </c>
      <c r="B16" s="48"/>
      <c r="C16" s="48"/>
      <c r="D16" s="49" t="s">
        <v>69</v>
      </c>
      <c r="E16" s="49"/>
      <c r="F16" s="49"/>
      <c r="G16" s="49"/>
      <c r="H16" s="49"/>
      <c r="I16" s="49"/>
      <c r="J16" s="50"/>
    </row>
    <row r="17" spans="1:10" ht="22.5" customHeight="1" x14ac:dyDescent="0.25">
      <c r="A17" s="47" t="s">
        <v>59</v>
      </c>
      <c r="B17" s="48"/>
      <c r="C17" s="48"/>
      <c r="D17" s="49" t="s">
        <v>60</v>
      </c>
      <c r="E17" s="49"/>
      <c r="F17" s="49"/>
      <c r="G17" s="49"/>
      <c r="H17" s="49"/>
      <c r="I17" s="49"/>
      <c r="J17" s="50"/>
    </row>
    <row r="18" spans="1:10" ht="179.25" customHeight="1" x14ac:dyDescent="0.25">
      <c r="A18" s="47" t="s">
        <v>61</v>
      </c>
      <c r="B18" s="48"/>
      <c r="C18" s="48"/>
      <c r="D18" s="49" t="s">
        <v>67</v>
      </c>
      <c r="E18" s="49"/>
      <c r="F18" s="49"/>
      <c r="G18" s="49"/>
      <c r="H18" s="49"/>
      <c r="I18" s="49"/>
      <c r="J18" s="50"/>
    </row>
    <row r="19" spans="1:10" ht="45" customHeight="1" x14ac:dyDescent="0.25">
      <c r="A19" s="47" t="s">
        <v>62</v>
      </c>
      <c r="B19" s="48"/>
      <c r="C19" s="48"/>
      <c r="D19" s="49" t="s">
        <v>66</v>
      </c>
      <c r="E19" s="49"/>
      <c r="F19" s="49"/>
      <c r="G19" s="49"/>
      <c r="H19" s="49"/>
      <c r="I19" s="49"/>
      <c r="J19" s="50"/>
    </row>
    <row r="20" spans="1:10" ht="45" customHeight="1" thickBot="1" x14ac:dyDescent="0.3">
      <c r="A20" s="51" t="s">
        <v>63</v>
      </c>
      <c r="B20" s="52"/>
      <c r="C20" s="52"/>
      <c r="D20" s="53" t="s">
        <v>64</v>
      </c>
      <c r="E20" s="53"/>
      <c r="F20" s="53"/>
      <c r="G20" s="53"/>
      <c r="H20" s="53"/>
      <c r="I20" s="53"/>
      <c r="J20" s="54"/>
    </row>
    <row r="21" spans="1:10" ht="19.5" thickTop="1" x14ac:dyDescent="0.25">
      <c r="A21" s="46"/>
    </row>
  </sheetData>
  <mergeCells count="25">
    <mergeCell ref="A5:J5"/>
    <mergeCell ref="A6:J6"/>
    <mergeCell ref="A8:J8"/>
    <mergeCell ref="A10:B10"/>
    <mergeCell ref="C10:D10"/>
    <mergeCell ref="E10:F10"/>
    <mergeCell ref="G10:J10"/>
    <mergeCell ref="A12:C12"/>
    <mergeCell ref="D12:J12"/>
    <mergeCell ref="A13:C13"/>
    <mergeCell ref="D13:J13"/>
    <mergeCell ref="A14:C14"/>
    <mergeCell ref="D14:J14"/>
    <mergeCell ref="A15:C15"/>
    <mergeCell ref="D15:J15"/>
    <mergeCell ref="A16:C16"/>
    <mergeCell ref="D16:J16"/>
    <mergeCell ref="A17:C17"/>
    <mergeCell ref="D17:J17"/>
    <mergeCell ref="A18:C18"/>
    <mergeCell ref="D18:J18"/>
    <mergeCell ref="A19:C19"/>
    <mergeCell ref="D19:J19"/>
    <mergeCell ref="A20:C20"/>
    <mergeCell ref="D20:J20"/>
  </mergeCells>
  <pageMargins left="0.78740157480314965" right="0.78740157480314965" top="0.78740157480314965" bottom="0.78740157480314965" header="0.31496062992125984" footer="0.31496062992125984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C5" sqref="C5:H5"/>
    </sheetView>
  </sheetViews>
  <sheetFormatPr defaultRowHeight="12.75" x14ac:dyDescent="0.2"/>
  <cols>
    <col min="1" max="1" width="8.85546875" style="40" customWidth="1"/>
    <col min="2" max="2" width="7.42578125" style="40" customWidth="1"/>
    <col min="3" max="6" width="12.7109375" style="40" customWidth="1"/>
    <col min="7" max="7" width="9.140625" style="40"/>
    <col min="8" max="8" width="4.7109375" style="40" customWidth="1"/>
    <col min="9" max="16384" width="9.140625" style="40"/>
  </cols>
  <sheetData>
    <row r="1" spans="1:8" ht="26.25" x14ac:dyDescent="0.4">
      <c r="A1" s="68" t="s">
        <v>41</v>
      </c>
      <c r="B1" s="68"/>
      <c r="C1" s="68"/>
      <c r="D1" s="68"/>
      <c r="E1" s="68"/>
      <c r="F1" s="68"/>
      <c r="G1" s="68"/>
      <c r="H1" s="68"/>
    </row>
    <row r="3" spans="1:8" ht="62.25" customHeight="1" x14ac:dyDescent="0.3">
      <c r="A3" s="69" t="s">
        <v>42</v>
      </c>
      <c r="B3" s="69"/>
      <c r="C3" s="69"/>
      <c r="D3" s="69"/>
      <c r="E3" s="69"/>
      <c r="F3" s="69"/>
      <c r="G3" s="69"/>
      <c r="H3" s="69"/>
    </row>
    <row r="4" spans="1:8" ht="18.75" x14ac:dyDescent="0.3">
      <c r="A4" s="41"/>
      <c r="B4" s="41"/>
      <c r="C4" s="41"/>
      <c r="D4" s="41"/>
      <c r="E4" s="41"/>
      <c r="F4" s="41"/>
    </row>
    <row r="5" spans="1:8" ht="40.5" customHeight="1" x14ac:dyDescent="0.3">
      <c r="A5" s="70"/>
      <c r="B5" s="70"/>
      <c r="C5" s="69" t="s">
        <v>43</v>
      </c>
      <c r="D5" s="69"/>
      <c r="E5" s="69"/>
      <c r="F5" s="69"/>
      <c r="G5" s="69"/>
      <c r="H5" s="69"/>
    </row>
    <row r="6" spans="1:8" ht="18.75" x14ac:dyDescent="0.3">
      <c r="A6" s="41"/>
      <c r="B6" s="41"/>
      <c r="C6" s="41"/>
      <c r="D6" s="41"/>
      <c r="E6" s="41"/>
      <c r="F6" s="41"/>
    </row>
    <row r="7" spans="1:8" ht="40.5" customHeight="1" x14ac:dyDescent="0.3">
      <c r="A7" s="71"/>
      <c r="B7" s="71"/>
      <c r="C7" s="69" t="s">
        <v>44</v>
      </c>
      <c r="D7" s="69"/>
      <c r="E7" s="69"/>
      <c r="F7" s="69"/>
      <c r="G7" s="69"/>
      <c r="H7" s="69"/>
    </row>
    <row r="8" spans="1:8" ht="17.25" customHeight="1" x14ac:dyDescent="0.2"/>
    <row r="9" spans="1:8" ht="114.75" customHeight="1" x14ac:dyDescent="0.2">
      <c r="A9" s="67" t="s">
        <v>45</v>
      </c>
      <c r="B9" s="67"/>
      <c r="C9" s="67"/>
      <c r="D9" s="67"/>
      <c r="E9" s="67"/>
      <c r="F9" s="67"/>
      <c r="G9" s="67"/>
      <c r="H9" s="67"/>
    </row>
  </sheetData>
  <mergeCells count="7">
    <mergeCell ref="A9:H9"/>
    <mergeCell ref="A1:H1"/>
    <mergeCell ref="A3:H3"/>
    <mergeCell ref="A5:B5"/>
    <mergeCell ref="C5:H5"/>
    <mergeCell ref="A7:B7"/>
    <mergeCell ref="C7:H7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workbookViewId="0">
      <selection sqref="A1:G1"/>
    </sheetView>
  </sheetViews>
  <sheetFormatPr defaultRowHeight="15" x14ac:dyDescent="0.25"/>
  <cols>
    <col min="1" max="1" width="10.7109375" customWidth="1"/>
    <col min="2" max="2" width="10.28515625" customWidth="1"/>
    <col min="3" max="3" width="7.140625" customWidth="1"/>
    <col min="4" max="4" width="4" customWidth="1"/>
    <col min="5" max="5" width="4.5703125" customWidth="1"/>
    <col min="6" max="6" width="9.5703125" customWidth="1"/>
    <col min="7" max="7" width="2.28515625" customWidth="1"/>
    <col min="8" max="8" width="8.85546875" customWidth="1"/>
    <col min="9" max="9" width="2.42578125" customWidth="1"/>
    <col min="10" max="10" width="8.85546875" customWidth="1"/>
    <col min="11" max="11" width="1.85546875" customWidth="1"/>
    <col min="12" max="12" width="8.28515625" customWidth="1"/>
  </cols>
  <sheetData>
    <row r="1" spans="1:15" ht="26.25" x14ac:dyDescent="0.4">
      <c r="A1" s="77" t="s">
        <v>19</v>
      </c>
      <c r="B1" s="77"/>
      <c r="C1" s="77"/>
      <c r="D1" s="77"/>
      <c r="E1" s="77"/>
      <c r="F1" s="77"/>
      <c r="G1" s="77"/>
    </row>
    <row r="2" spans="1:15" ht="54.75" customHeight="1" x14ac:dyDescent="0.25">
      <c r="A2" s="80" t="s">
        <v>8</v>
      </c>
      <c r="B2" s="80"/>
      <c r="C2" s="81" t="str">
        <f>B4</f>
        <v>sin</v>
      </c>
      <c r="D2" s="81"/>
      <c r="E2" s="37" t="s">
        <v>0</v>
      </c>
      <c r="F2" s="17"/>
      <c r="G2" s="17"/>
      <c r="H2" s="17"/>
    </row>
    <row r="3" spans="1:15" s="5" customFormat="1" ht="19.5" customHeight="1" thickBot="1" x14ac:dyDescent="0.35">
      <c r="A3" s="2" t="s">
        <v>15</v>
      </c>
      <c r="B3" s="3"/>
      <c r="C3" s="4"/>
    </row>
    <row r="4" spans="1:15" s="5" customFormat="1" ht="27" customHeight="1" x14ac:dyDescent="0.4">
      <c r="A4" s="15" t="s">
        <v>16</v>
      </c>
      <c r="B4" s="14" t="s">
        <v>17</v>
      </c>
      <c r="C4" s="4"/>
    </row>
    <row r="5" spans="1:15" x14ac:dyDescent="0.25">
      <c r="A5" s="1"/>
      <c r="B5" s="1"/>
      <c r="C5" s="1"/>
      <c r="D5" s="1"/>
      <c r="F5" s="1"/>
      <c r="G5" s="1"/>
      <c r="H5" s="1"/>
      <c r="I5" s="1"/>
    </row>
    <row r="6" spans="1:15" ht="18.75" customHeight="1" x14ac:dyDescent="0.25">
      <c r="A6" s="73" t="s">
        <v>6</v>
      </c>
      <c r="B6" s="73"/>
      <c r="C6" s="75" t="str">
        <f>B4</f>
        <v>sin</v>
      </c>
      <c r="D6" s="79" t="s">
        <v>0</v>
      </c>
      <c r="F6" s="72" t="s">
        <v>14</v>
      </c>
      <c r="G6" s="72"/>
      <c r="H6" s="72"/>
      <c r="I6" s="72"/>
      <c r="J6" s="72"/>
      <c r="K6" s="72"/>
      <c r="M6" s="72" t="s">
        <v>7</v>
      </c>
      <c r="N6" s="72"/>
      <c r="O6" s="72"/>
    </row>
    <row r="7" spans="1:15" ht="18.75" customHeight="1" x14ac:dyDescent="0.25">
      <c r="A7" s="74"/>
      <c r="B7" s="74"/>
      <c r="C7" s="76"/>
      <c r="D7" s="79"/>
      <c r="F7" s="72"/>
      <c r="G7" s="72"/>
      <c r="H7" s="72"/>
      <c r="I7" s="72"/>
      <c r="J7" s="72"/>
      <c r="K7" s="72"/>
      <c r="M7" s="72"/>
      <c r="N7" s="72"/>
      <c r="O7" s="72"/>
    </row>
    <row r="8" spans="1:15" ht="18.75" x14ac:dyDescent="0.3">
      <c r="A8" s="7" t="s">
        <v>0</v>
      </c>
      <c r="B8" s="13" t="s">
        <v>3</v>
      </c>
      <c r="F8" s="9" t="s">
        <v>1</v>
      </c>
      <c r="G8" s="11" t="s">
        <v>2</v>
      </c>
      <c r="H8" s="9"/>
      <c r="I8" s="11"/>
      <c r="J8" s="11"/>
      <c r="K8" s="11"/>
    </row>
    <row r="9" spans="1:15" ht="18.75" x14ac:dyDescent="0.3">
      <c r="A9" s="16">
        <v>0</v>
      </c>
      <c r="B9" s="13">
        <f>IF($B$4="sin",SIN(RADIANS(A9)),IF($B$4="cos",COS(RADIANS(A9)),IF($B$4="tg",TAN(RADIANS(A9)),COTG(RADIANS(A9)))))</f>
        <v>0</v>
      </c>
      <c r="F9" s="9" t="s">
        <v>4</v>
      </c>
      <c r="G9" s="11" t="s">
        <v>30</v>
      </c>
      <c r="H9" s="11">
        <v>-1</v>
      </c>
      <c r="I9" s="11" t="s">
        <v>10</v>
      </c>
      <c r="J9" s="11">
        <v>1</v>
      </c>
      <c r="K9" s="11" t="s">
        <v>31</v>
      </c>
    </row>
    <row r="10" spans="1:15" ht="18.75" x14ac:dyDescent="0.3">
      <c r="A10" s="12">
        <v>30</v>
      </c>
      <c r="B10" s="13">
        <f>IF($B$4="sin",SIN(RADIANS(A10)),IF($B$4="cos",COS(RADIANS(A10)),IF($B$4="tg",TAN(RADIANS(A10)),COTG(RADIANS(A10)))))</f>
        <v>0.49999999999999994</v>
      </c>
      <c r="F10" s="8" t="str">
        <f>IF(B4="cos","klesající v  &lt; 0 ; 180° &gt;","klesající v  &lt; 90° ; 270°&gt;")</f>
        <v>klesající v  &lt; 90° ; 270°&gt;</v>
      </c>
      <c r="G10" s="11"/>
      <c r="H10" s="11"/>
      <c r="I10" s="11"/>
      <c r="J10" s="11"/>
      <c r="K10" s="11"/>
    </row>
    <row r="11" spans="1:15" ht="18.75" x14ac:dyDescent="0.3">
      <c r="A11" s="12">
        <v>45</v>
      </c>
      <c r="B11" s="13">
        <f>IF($B$4="sin",SIN(RADIANS(A11)),IF($B$4="cos",COS(RADIANS(A11)),IF($B$4="tg",TAN(RADIANS(A11)),COTG(RADIANS(A11)))))</f>
        <v>0.70710678118654746</v>
      </c>
      <c r="F11" s="8" t="str">
        <f>IF(B4="cos","rostoucí v  &lt; 180°; 360°&gt;","rostoucí v  &lt; 0°; 90°&gt; U &lt; 270°; 360°&gt;")</f>
        <v>rostoucí v  &lt; 0°; 90°&gt; U &lt; 270°; 360°&gt;</v>
      </c>
      <c r="G11" s="11"/>
      <c r="H11" s="11"/>
      <c r="I11" s="11"/>
      <c r="J11" s="11"/>
      <c r="K11" s="11"/>
    </row>
    <row r="12" spans="1:15" ht="18.75" x14ac:dyDescent="0.3">
      <c r="A12" s="12">
        <v>60</v>
      </c>
      <c r="B12" s="13">
        <f>IF($B$4="sin",SIN(RADIANS(A12)),IF($B$4="cos",COS(RADIANS(A12)),IF($B$4="tg",TAN(RADIANS(A12)),COTG(RADIANS(A12)))))</f>
        <v>0.8660254037844386</v>
      </c>
      <c r="F12" s="78" t="str">
        <f>IF(B4="cos","sudá","lichá")</f>
        <v>lichá</v>
      </c>
      <c r="G12" s="78"/>
      <c r="H12" s="78"/>
      <c r="I12" s="78"/>
      <c r="J12" s="78"/>
      <c r="K12" s="78"/>
    </row>
    <row r="13" spans="1:15" ht="18.75" x14ac:dyDescent="0.3">
      <c r="A13" s="12">
        <v>90</v>
      </c>
      <c r="B13" s="13">
        <f>IF($B$4="sin",SIN(RADIANS(A13)),IF($B$4="cos",COS(RADIANS(A13)),IF($B$4="tg",TAN(RADIANS(A13)),COTG(RADIANS(A13)))))</f>
        <v>1</v>
      </c>
      <c r="F13" s="36" t="s">
        <v>35</v>
      </c>
      <c r="G13" s="36"/>
      <c r="H13" s="36"/>
      <c r="I13" s="36"/>
      <c r="J13" s="36"/>
      <c r="K13" s="36"/>
    </row>
    <row r="14" spans="1:15" ht="18.75" x14ac:dyDescent="0.3">
      <c r="A14" s="12">
        <v>120</v>
      </c>
      <c r="B14" s="13">
        <f>IF($B$4="sin",SIN(RADIANS(A14)),IF($B$4="cos",COS(RADIANS(A14)),IF($B$4="tg",TAN(RADIANS(A14)),COTG(RADIANS(A14)))))</f>
        <v>0.86602540378443871</v>
      </c>
      <c r="F14" s="78" t="s">
        <v>32</v>
      </c>
      <c r="G14" s="78"/>
      <c r="H14" s="78"/>
      <c r="I14" s="78"/>
      <c r="J14" s="78"/>
      <c r="K14" s="78"/>
    </row>
    <row r="15" spans="1:15" ht="18.75" x14ac:dyDescent="0.3">
      <c r="A15" s="12">
        <v>135</v>
      </c>
      <c r="B15" s="13">
        <f>IF($B$4="sin",SIN(RADIANS(A15)),IF($B$4="cos",COS(RADIANS(A15)),IF($B$4="tg",TAN(RADIANS(A15)),COTG(RADIANS(A15)))))</f>
        <v>0.70710678118654757</v>
      </c>
      <c r="F15" s="78" t="s">
        <v>33</v>
      </c>
      <c r="G15" s="78"/>
      <c r="H15" s="78"/>
      <c r="I15" s="78"/>
      <c r="J15" s="78"/>
      <c r="K15" s="78"/>
    </row>
    <row r="16" spans="1:15" ht="18.75" x14ac:dyDescent="0.3">
      <c r="A16" s="12">
        <v>150</v>
      </c>
      <c r="B16" s="13">
        <f>IF($B$4="sin",SIN(RADIANS(A16)),IF($B$4="cos",COS(RADIANS(A16)),IF($B$4="tg",TAN(RADIANS(A16)),COTG(RADIANS(A16)))))</f>
        <v>0.49999999999999994</v>
      </c>
      <c r="F16" s="8" t="s">
        <v>34</v>
      </c>
      <c r="I16" s="8"/>
      <c r="J16" s="8"/>
      <c r="K16" s="11"/>
    </row>
    <row r="17" spans="1:11" ht="20.25" x14ac:dyDescent="0.35">
      <c r="A17" s="12">
        <v>180</v>
      </c>
      <c r="B17" s="13">
        <f>IF($B$4="sin",SIN(RADIANS(A17)),IF($B$4="cos",COS(RADIANS(A17)),IF($B$4="tg",TAN(RADIANS(A17)),COTG(RADIANS(A17)))))</f>
        <v>1.22514845490862E-16</v>
      </c>
      <c r="F17" s="9" t="s">
        <v>5</v>
      </c>
      <c r="G17" s="38" t="s">
        <v>12</v>
      </c>
      <c r="H17" s="38" t="s">
        <v>40</v>
      </c>
      <c r="I17" s="38" t="s">
        <v>10</v>
      </c>
      <c r="J17" s="38">
        <f>IF(B4="cos",1,0)</f>
        <v>0</v>
      </c>
      <c r="K17" s="38" t="s">
        <v>13</v>
      </c>
    </row>
    <row r="18" spans="1:11" ht="20.25" x14ac:dyDescent="0.35">
      <c r="A18" s="12">
        <v>210</v>
      </c>
      <c r="B18" s="13">
        <f>IF($B$4="sin",SIN(RADIANS(A18)),IF($B$4="cos",COS(RADIANS(A18)),IF($B$4="tg",TAN(RADIANS(A18)),COTG(RADIANS(A18)))))</f>
        <v>-0.50000000000000011</v>
      </c>
      <c r="F18" s="9" t="s">
        <v>37</v>
      </c>
      <c r="G18" s="10" t="s">
        <v>12</v>
      </c>
      <c r="H18" s="10" t="str">
        <f>IF(B4="cos","90°","0°")</f>
        <v>0°</v>
      </c>
      <c r="I18" s="10" t="s">
        <v>10</v>
      </c>
      <c r="J18" s="10">
        <v>0</v>
      </c>
      <c r="K18" s="10" t="s">
        <v>13</v>
      </c>
    </row>
    <row r="19" spans="1:11" ht="18.75" customHeight="1" x14ac:dyDescent="0.35">
      <c r="A19" s="12">
        <v>225</v>
      </c>
      <c r="B19" s="13">
        <f>IF($B$4="sin",SIN(RADIANS(A19)),IF($B$4="cos",COS(RADIANS(A19)),IF($B$4="tg",TAN(RADIANS(A19)),COTG(RADIANS(A19)))))</f>
        <v>-0.70710678118654746</v>
      </c>
      <c r="F19" s="9" t="s">
        <v>38</v>
      </c>
      <c r="G19" s="10" t="s">
        <v>12</v>
      </c>
      <c r="H19" s="10" t="str">
        <f>IF(B4="cos","270°","180°")</f>
        <v>180°</v>
      </c>
      <c r="I19" s="10" t="s">
        <v>10</v>
      </c>
      <c r="J19" s="10">
        <v>0</v>
      </c>
      <c r="K19" s="10" t="s">
        <v>13</v>
      </c>
    </row>
    <row r="20" spans="1:11" ht="18.75" customHeight="1" x14ac:dyDescent="0.35">
      <c r="A20" s="12">
        <v>240</v>
      </c>
      <c r="B20" s="13">
        <f>IF($B$4="sin",SIN(RADIANS(A20)),IF($B$4="cos",COS(RADIANS(A20)),IF($B$4="tg",TAN(RADIANS(A20)),COTG(RADIANS(A20)))))</f>
        <v>-0.86602540378443837</v>
      </c>
      <c r="F20" s="9" t="s">
        <v>39</v>
      </c>
      <c r="G20" s="10" t="s">
        <v>12</v>
      </c>
      <c r="H20" s="10" t="s">
        <v>36</v>
      </c>
      <c r="I20" s="10" t="s">
        <v>10</v>
      </c>
      <c r="J20" s="10">
        <v>0</v>
      </c>
      <c r="K20" s="10" t="s">
        <v>13</v>
      </c>
    </row>
    <row r="21" spans="1:11" x14ac:dyDescent="0.25">
      <c r="A21" s="12">
        <v>270</v>
      </c>
      <c r="B21" s="13">
        <f>IF($B$4="sin",SIN(RADIANS(A21)),IF($B$4="cos",COS(RADIANS(A21)),IF($B$4="tg",TAN(RADIANS(A21)),COTG(RADIANS(A21)))))</f>
        <v>-1</v>
      </c>
    </row>
    <row r="22" spans="1:11" x14ac:dyDescent="0.25">
      <c r="A22" s="12">
        <v>300</v>
      </c>
      <c r="B22" s="13">
        <f>IF($B$4="sin",SIN(RADIANS(A22)),IF($B$4="cos",COS(RADIANS(A22)),IF($B$4="tg",TAN(RADIANS(A22)),COTG(RADIANS(A22)))))</f>
        <v>-0.8660254037844386</v>
      </c>
    </row>
    <row r="23" spans="1:11" x14ac:dyDescent="0.25">
      <c r="A23" s="12">
        <v>315</v>
      </c>
      <c r="B23" s="13">
        <f>IF($B$4="sin",SIN(RADIANS(A23)),IF($B$4="cos",COS(RADIANS(A23)),IF($B$4="tg",TAN(RADIANS(A23)),COTG(RADIANS(A23)))))</f>
        <v>-0.70710678118654768</v>
      </c>
    </row>
    <row r="24" spans="1:11" x14ac:dyDescent="0.25">
      <c r="A24" s="12">
        <v>330</v>
      </c>
      <c r="B24" s="13">
        <f>IF($B$4="sin",SIN(RADIANS(A24)),IF($B$4="cos",COS(RADIANS(A24)),IF($B$4="tg",TAN(RADIANS(A24)),COTG(RADIANS(A24)))))</f>
        <v>-0.50000000000000044</v>
      </c>
    </row>
    <row r="25" spans="1:11" x14ac:dyDescent="0.25">
      <c r="A25" s="12">
        <v>360</v>
      </c>
      <c r="B25" s="13">
        <f>IF($B$4="sin",SIN(RADIANS(A25)),IF($B$4="cos",COS(RADIANS(A25)),IF($B$4="tg",TAN(RADIANS(A25)),COTG(RADIANS(A25)))))</f>
        <v>-2.45029690981724E-16</v>
      </c>
    </row>
  </sheetData>
  <mergeCells count="11">
    <mergeCell ref="F15:K15"/>
    <mergeCell ref="F14:K14"/>
    <mergeCell ref="F12:K12"/>
    <mergeCell ref="D6:D7"/>
    <mergeCell ref="A2:B2"/>
    <mergeCell ref="C2:D2"/>
    <mergeCell ref="M6:O7"/>
    <mergeCell ref="A6:B7"/>
    <mergeCell ref="C6:C7"/>
    <mergeCell ref="F6:K7"/>
    <mergeCell ref="A1:G1"/>
  </mergeCells>
  <conditionalFormatting sqref="F20:K20">
    <cfRule type="expression" dxfId="1" priority="1">
      <formula>$B$4="cos"</formula>
    </cfRule>
  </conditionalFormatting>
  <dataValidations count="1">
    <dataValidation type="list" allowBlank="1" showInputMessage="1" showErrorMessage="1" error="VYBER ze seznamu" prompt="Vyber si funkci" sqref="B4">
      <formula1>Funkce</formula1>
    </dataValidation>
  </dataValidations>
  <pageMargins left="0.23622047244094491" right="0.23622047244094491" top="0.59055118110236227" bottom="0.59055118110236227" header="0.31496062992125984" footer="0.31496062992125984"/>
  <pageSetup paperSize="9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0"/>
  <sheetViews>
    <sheetView topLeftCell="A4" workbookViewId="0">
      <selection sqref="A1:N1"/>
    </sheetView>
  </sheetViews>
  <sheetFormatPr defaultRowHeight="15" x14ac:dyDescent="0.25"/>
  <cols>
    <col min="1" max="2" width="10" customWidth="1"/>
    <col min="3" max="3" width="1" customWidth="1"/>
    <col min="4" max="4" width="11.28515625" customWidth="1"/>
    <col min="5" max="5" width="3.85546875" customWidth="1"/>
    <col min="6" max="6" width="7.7109375" customWidth="1"/>
    <col min="7" max="7" width="5.5703125" customWidth="1"/>
    <col min="8" max="8" width="4.140625" customWidth="1"/>
    <col min="9" max="9" width="1.140625" customWidth="1"/>
    <col min="10" max="10" width="8.85546875" customWidth="1"/>
    <col min="11" max="11" width="3.85546875" customWidth="1"/>
    <col min="12" max="12" width="4.140625" customWidth="1"/>
    <col min="13" max="13" width="1" customWidth="1"/>
    <col min="15" max="15" width="7.140625" customWidth="1"/>
    <col min="16" max="16" width="5.85546875" customWidth="1"/>
    <col min="17" max="17" width="1.7109375" customWidth="1"/>
    <col min="18" max="18" width="6.42578125" customWidth="1"/>
    <col min="19" max="19" width="2.42578125" customWidth="1"/>
    <col min="20" max="20" width="3.85546875" customWidth="1"/>
    <col min="21" max="21" width="3.140625" customWidth="1"/>
    <col min="22" max="22" width="3.28515625" customWidth="1"/>
    <col min="23" max="23" width="6.5703125" customWidth="1"/>
    <col min="24" max="24" width="2.7109375" customWidth="1"/>
    <col min="25" max="25" width="3" customWidth="1"/>
    <col min="26" max="26" width="6.28515625" customWidth="1"/>
  </cols>
  <sheetData>
    <row r="1" spans="1:27" ht="27" thickBot="1" x14ac:dyDescent="0.45">
      <c r="A1" s="100" t="s">
        <v>20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</row>
    <row r="2" spans="1:27" ht="27" thickTop="1" x14ac:dyDescent="0.4">
      <c r="A2" s="97" t="s">
        <v>22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9"/>
    </row>
    <row r="3" spans="1:27" ht="29.25" customHeight="1" x14ac:dyDescent="0.4">
      <c r="A3" s="101" t="s">
        <v>8</v>
      </c>
      <c r="B3" s="103">
        <v>2</v>
      </c>
      <c r="C3" s="86"/>
      <c r="D3" s="105" t="s">
        <v>17</v>
      </c>
      <c r="E3" s="90" t="s">
        <v>9</v>
      </c>
      <c r="F3" s="92">
        <v>3</v>
      </c>
      <c r="G3" s="84" t="s">
        <v>0</v>
      </c>
      <c r="H3" s="88" t="s">
        <v>21</v>
      </c>
      <c r="I3" s="84"/>
      <c r="J3" s="92">
        <v>30</v>
      </c>
      <c r="K3" s="90" t="s">
        <v>11</v>
      </c>
      <c r="L3" s="88" t="s">
        <v>21</v>
      </c>
      <c r="M3" s="19"/>
      <c r="N3" s="95">
        <v>1</v>
      </c>
      <c r="AA3" s="21"/>
    </row>
    <row r="4" spans="1:27" ht="27" customHeight="1" thickBot="1" x14ac:dyDescent="0.45">
      <c r="A4" s="102"/>
      <c r="B4" s="104"/>
      <c r="C4" s="87"/>
      <c r="D4" s="106"/>
      <c r="E4" s="91"/>
      <c r="F4" s="93"/>
      <c r="G4" s="85"/>
      <c r="H4" s="89"/>
      <c r="I4" s="85"/>
      <c r="J4" s="93"/>
      <c r="K4" s="91"/>
      <c r="L4" s="89"/>
      <c r="M4" s="20"/>
      <c r="N4" s="96"/>
      <c r="AA4" s="21"/>
    </row>
    <row r="5" spans="1:27" ht="12.75" customHeight="1" thickTop="1" x14ac:dyDescent="0.25">
      <c r="A5" s="17"/>
      <c r="B5" s="17"/>
      <c r="C5" s="17"/>
      <c r="D5" s="17"/>
      <c r="E5" s="17"/>
      <c r="F5" s="17"/>
      <c r="G5" s="17"/>
      <c r="H5" s="17"/>
      <c r="I5" s="17"/>
    </row>
    <row r="6" spans="1:27" s="5" customFormat="1" ht="29.25" customHeight="1" x14ac:dyDescent="0.55000000000000004">
      <c r="A6" s="23" t="s">
        <v>26</v>
      </c>
      <c r="B6" s="23"/>
      <c r="C6" s="23"/>
      <c r="D6" s="23"/>
      <c r="F6" s="94" t="s">
        <v>27</v>
      </c>
      <c r="G6" s="94"/>
      <c r="H6" s="94"/>
      <c r="I6" s="94"/>
      <c r="J6" s="94"/>
      <c r="K6" s="94"/>
      <c r="L6" s="94"/>
      <c r="M6" s="94"/>
      <c r="N6" s="94"/>
      <c r="O6" s="24" t="s">
        <v>24</v>
      </c>
      <c r="P6" s="82" t="str">
        <f>D3</f>
        <v>sin</v>
      </c>
      <c r="Q6" s="83"/>
      <c r="R6" s="24" t="s">
        <v>0</v>
      </c>
      <c r="S6" s="22"/>
      <c r="T6" s="22"/>
      <c r="U6" s="22"/>
      <c r="V6" s="22"/>
      <c r="W6" s="22"/>
      <c r="X6" s="22"/>
      <c r="Y6" s="22"/>
      <c r="Z6" s="22"/>
    </row>
    <row r="7" spans="1:27" s="5" customFormat="1" ht="29.25" customHeight="1" x14ac:dyDescent="0.55000000000000004">
      <c r="A7" s="32" t="s">
        <v>0</v>
      </c>
      <c r="B7" s="33" t="s">
        <v>28</v>
      </c>
      <c r="C7" s="34"/>
      <c r="D7" s="35" t="s">
        <v>29</v>
      </c>
      <c r="F7" s="94"/>
      <c r="G7" s="94"/>
      <c r="H7" s="94"/>
      <c r="I7" s="94"/>
      <c r="J7" s="94"/>
      <c r="K7" s="94"/>
      <c r="L7" s="94"/>
      <c r="M7" s="94"/>
      <c r="N7" s="94"/>
      <c r="O7" s="28" t="s">
        <v>25</v>
      </c>
      <c r="P7" s="25">
        <f>IF(OR(B3="",B3=" "),1,B3)</f>
        <v>2</v>
      </c>
      <c r="Q7" s="29" t="s">
        <v>23</v>
      </c>
      <c r="R7" s="26" t="str">
        <f>D3</f>
        <v>sin</v>
      </c>
      <c r="S7" s="25" t="s">
        <v>9</v>
      </c>
      <c r="T7" s="25">
        <f>IF(OR(F3="",F3=" "),1,F3)</f>
        <v>3</v>
      </c>
      <c r="U7" s="25" t="s">
        <v>0</v>
      </c>
      <c r="V7" s="25" t="str">
        <f>IF(H3="+","+"," ")</f>
        <v>+</v>
      </c>
      <c r="W7" s="27">
        <f>IF(H3="-",-J3,J3)</f>
        <v>30</v>
      </c>
      <c r="X7" s="25" t="s">
        <v>11</v>
      </c>
      <c r="Y7" s="25" t="str">
        <f>IF(L3="+","+"," ")</f>
        <v>+</v>
      </c>
      <c r="Z7" s="27">
        <f>IF(L3="-",-N3,N3)</f>
        <v>1</v>
      </c>
    </row>
    <row r="8" spans="1:27" x14ac:dyDescent="0.25">
      <c r="A8" s="16">
        <v>0</v>
      </c>
      <c r="B8" s="30">
        <f>IF($D$3="sin",SIN(RADIANS(A8)),IF($D$3="cos",COS(RADIANS(A8)),IF($D$3="tg",TAN(RADIANS(A8)),COTG(RADIANS(A8)))))</f>
        <v>0</v>
      </c>
      <c r="C8" s="18"/>
      <c r="D8" s="39">
        <f t="shared" ref="D8:D39" si="0">IF($R$7="cos",$P$7*COS(RADIANS($T$7*A8+$W$7))+$Z$7,$P$7*SIN(RADIANS($T$7*A8+$W$7))+$Z$7)</f>
        <v>2</v>
      </c>
      <c r="F8" s="1"/>
      <c r="G8" s="1"/>
      <c r="H8" s="1"/>
      <c r="I8" s="1"/>
      <c r="J8" s="1"/>
    </row>
    <row r="9" spans="1:27" ht="18.75" customHeight="1" x14ac:dyDescent="0.25">
      <c r="A9" s="12">
        <v>5</v>
      </c>
      <c r="B9" s="30">
        <f>IF($D$3="sin",SIN(RADIANS(A9)),IF($D$3="cos",COS(RADIANS(A9)),IF($D$3="tg",TAN(RADIANS(A9)),COTG(RADIANS(A9)))))</f>
        <v>8.7155742747658166E-2</v>
      </c>
      <c r="C9" s="18"/>
      <c r="D9" s="39">
        <f t="shared" si="0"/>
        <v>2.4142135623730949</v>
      </c>
    </row>
    <row r="10" spans="1:27" ht="18.75" customHeight="1" x14ac:dyDescent="0.3">
      <c r="A10" s="12">
        <v>10</v>
      </c>
      <c r="B10" s="30">
        <f>IF($D$3="sin",SIN(RADIANS(A10)),IF($D$3="cos",COS(RADIANS(A10)),IF($D$3="tg",TAN(RADIANS(A10)),COTG(RADIANS(A10)))))</f>
        <v>0.17364817766693033</v>
      </c>
      <c r="C10" s="18"/>
      <c r="D10" s="39">
        <f t="shared" si="0"/>
        <v>2.7320508075688772</v>
      </c>
      <c r="F10" s="6"/>
    </row>
    <row r="11" spans="1:27" x14ac:dyDescent="0.25">
      <c r="A11" s="16">
        <v>15</v>
      </c>
      <c r="B11" s="30">
        <f>IF($D$3="sin",SIN(RADIANS(A11)),IF($D$3="cos",COS(RADIANS(A11)),IF($D$3="tg",TAN(RADIANS(A11)),COTG(RADIANS(A11)))))</f>
        <v>0.25881904510252074</v>
      </c>
      <c r="C11" s="18"/>
      <c r="D11" s="39">
        <f t="shared" si="0"/>
        <v>2.9318516525781364</v>
      </c>
    </row>
    <row r="12" spans="1:27" x14ac:dyDescent="0.25">
      <c r="A12" s="12">
        <v>20</v>
      </c>
      <c r="B12" s="30">
        <f>IF($D$3="sin",SIN(RADIANS(A12)),IF($D$3="cos",COS(RADIANS(A12)),IF($D$3="tg",TAN(RADIANS(A12)),COTG(RADIANS(A12)))))</f>
        <v>0.34202014332566871</v>
      </c>
      <c r="C12" s="18"/>
      <c r="D12" s="39">
        <f t="shared" si="0"/>
        <v>3</v>
      </c>
    </row>
    <row r="13" spans="1:27" x14ac:dyDescent="0.25">
      <c r="A13" s="12">
        <v>25</v>
      </c>
      <c r="B13" s="30">
        <f>IF($D$3="sin",SIN(RADIANS(A13)),IF($D$3="cos",COS(RADIANS(A13)),IF($D$3="tg",TAN(RADIANS(A13)),COTG(RADIANS(A13)))))</f>
        <v>0.42261826174069944</v>
      </c>
      <c r="C13" s="18"/>
      <c r="D13" s="39">
        <f t="shared" si="0"/>
        <v>2.9318516525781364</v>
      </c>
    </row>
    <row r="14" spans="1:27" x14ac:dyDescent="0.25">
      <c r="A14" s="16">
        <v>30</v>
      </c>
      <c r="B14" s="30">
        <f>IF($D$3="sin",SIN(RADIANS(A14)),IF($D$3="cos",COS(RADIANS(A14)),IF($D$3="tg",TAN(RADIANS(A14)),COTG(RADIANS(A14)))))</f>
        <v>0.49999999999999994</v>
      </c>
      <c r="C14" s="18"/>
      <c r="D14" s="39">
        <f t="shared" si="0"/>
        <v>2.7320508075688776</v>
      </c>
    </row>
    <row r="15" spans="1:27" x14ac:dyDescent="0.25">
      <c r="A15" s="12">
        <v>35</v>
      </c>
      <c r="B15" s="30">
        <f>IF($D$3="sin",SIN(RADIANS(A15)),IF($D$3="cos",COS(RADIANS(A15)),IF($D$3="tg",TAN(RADIANS(A15)),COTG(RADIANS(A15)))))</f>
        <v>0.57357643635104605</v>
      </c>
      <c r="C15" s="18"/>
      <c r="D15" s="39">
        <f t="shared" si="0"/>
        <v>2.4142135623730949</v>
      </c>
    </row>
    <row r="16" spans="1:27" x14ac:dyDescent="0.25">
      <c r="A16" s="12">
        <v>40</v>
      </c>
      <c r="B16" s="30">
        <f>IF($D$3="sin",SIN(RADIANS(A16)),IF($D$3="cos",COS(RADIANS(A16)),IF($D$3="tg",TAN(RADIANS(A16)),COTG(RADIANS(A16)))))</f>
        <v>0.64278760968653925</v>
      </c>
      <c r="C16" s="18"/>
      <c r="D16" s="39">
        <f t="shared" si="0"/>
        <v>2</v>
      </c>
    </row>
    <row r="17" spans="1:4" x14ac:dyDescent="0.25">
      <c r="A17" s="16">
        <v>45</v>
      </c>
      <c r="B17" s="30">
        <f>IF($D$3="sin",SIN(RADIANS(A17)),IF($D$3="cos",COS(RADIANS(A17)),IF($D$3="tg",TAN(RADIANS(A17)),COTG(RADIANS(A17)))))</f>
        <v>0.70710678118654746</v>
      </c>
      <c r="C17" s="18"/>
      <c r="D17" s="39">
        <f t="shared" si="0"/>
        <v>1.5176380902050419</v>
      </c>
    </row>
    <row r="18" spans="1:4" x14ac:dyDescent="0.25">
      <c r="A18" s="12">
        <v>50</v>
      </c>
      <c r="B18" s="30">
        <f>IF($D$3="sin",SIN(RADIANS(A18)),IF($D$3="cos",COS(RADIANS(A18)),IF($D$3="tg",TAN(RADIANS(A18)),COTG(RADIANS(A18)))))</f>
        <v>0.76604444311897801</v>
      </c>
      <c r="C18" s="18"/>
      <c r="D18" s="39">
        <f t="shared" si="0"/>
        <v>1.0000000000000002</v>
      </c>
    </row>
    <row r="19" spans="1:4" x14ac:dyDescent="0.25">
      <c r="A19" s="12">
        <v>55</v>
      </c>
      <c r="B19" s="30">
        <f>IF($D$3="sin",SIN(RADIANS(A19)),IF($D$3="cos",COS(RADIANS(A19)),IF($D$3="tg",TAN(RADIANS(A19)),COTG(RADIANS(A19)))))</f>
        <v>0.8191520442889918</v>
      </c>
      <c r="C19" s="18"/>
      <c r="D19" s="39">
        <f t="shared" si="0"/>
        <v>0.48236190979495841</v>
      </c>
    </row>
    <row r="20" spans="1:4" x14ac:dyDescent="0.25">
      <c r="A20" s="16">
        <v>60</v>
      </c>
      <c r="B20" s="30">
        <f>IF($D$3="sin",SIN(RADIANS(A20)),IF($D$3="cos",COS(RADIANS(A20)),IF($D$3="tg",TAN(RADIANS(A20)),COTG(RADIANS(A20)))))</f>
        <v>0.8660254037844386</v>
      </c>
      <c r="C20" s="18"/>
      <c r="D20" s="39">
        <f t="shared" si="0"/>
        <v>-2.2204460492503131E-16</v>
      </c>
    </row>
    <row r="21" spans="1:4" x14ac:dyDescent="0.25">
      <c r="A21" s="12">
        <v>65</v>
      </c>
      <c r="B21" s="30">
        <f>IF($D$3="sin",SIN(RADIANS(A21)),IF($D$3="cos",COS(RADIANS(A21)),IF($D$3="tg",TAN(RADIANS(A21)),COTG(RADIANS(A21)))))</f>
        <v>0.90630778703664994</v>
      </c>
      <c r="C21" s="18"/>
      <c r="D21" s="39">
        <f t="shared" si="0"/>
        <v>-0.41421356237309492</v>
      </c>
    </row>
    <row r="22" spans="1:4" ht="18.75" customHeight="1" x14ac:dyDescent="0.25">
      <c r="A22" s="12">
        <v>70</v>
      </c>
      <c r="B22" s="30">
        <f>IF($D$3="sin",SIN(RADIANS(A22)),IF($D$3="cos",COS(RADIANS(A22)),IF($D$3="tg",TAN(RADIANS(A22)),COTG(RADIANS(A22)))))</f>
        <v>0.93969262078590832</v>
      </c>
      <c r="C22" s="18"/>
      <c r="D22" s="39">
        <f t="shared" si="0"/>
        <v>-0.73205080756887675</v>
      </c>
    </row>
    <row r="23" spans="1:4" ht="18.75" customHeight="1" x14ac:dyDescent="0.25">
      <c r="A23" s="16">
        <v>75</v>
      </c>
      <c r="B23" s="30">
        <f>IF($D$3="sin",SIN(RADIANS(A23)),IF($D$3="cos",COS(RADIANS(A23)),IF($D$3="tg",TAN(RADIANS(A23)),COTG(RADIANS(A23)))))</f>
        <v>0.96592582628906831</v>
      </c>
      <c r="C23" s="18"/>
      <c r="D23" s="39">
        <f t="shared" si="0"/>
        <v>-0.93185165257813662</v>
      </c>
    </row>
    <row r="24" spans="1:4" x14ac:dyDescent="0.25">
      <c r="A24" s="12">
        <v>80</v>
      </c>
      <c r="B24" s="30">
        <f>IF($D$3="sin",SIN(RADIANS(A24)),IF($D$3="cos",COS(RADIANS(A24)),IF($D$3="tg",TAN(RADIANS(A24)),COTG(RADIANS(A24)))))</f>
        <v>0.98480775301220802</v>
      </c>
      <c r="C24" s="18"/>
      <c r="D24" s="39">
        <f t="shared" si="0"/>
        <v>-1</v>
      </c>
    </row>
    <row r="25" spans="1:4" x14ac:dyDescent="0.25">
      <c r="A25" s="12">
        <v>85</v>
      </c>
      <c r="B25" s="30">
        <f>IF($D$3="sin",SIN(RADIANS(A25)),IF($D$3="cos",COS(RADIANS(A25)),IF($D$3="tg",TAN(RADIANS(A25)),COTG(RADIANS(A25)))))</f>
        <v>0.99619469809174555</v>
      </c>
      <c r="D25" s="39">
        <f t="shared" si="0"/>
        <v>-0.93185165257813685</v>
      </c>
    </row>
    <row r="26" spans="1:4" x14ac:dyDescent="0.25">
      <c r="A26" s="16">
        <v>90</v>
      </c>
      <c r="B26" s="30">
        <f>IF($D$3="sin",SIN(RADIANS(A26)),IF($D$3="cos",COS(RADIANS(A26)),IF($D$3="tg",TAN(RADIANS(A26)),COTG(RADIANS(A26)))))</f>
        <v>1</v>
      </c>
      <c r="D26" s="39">
        <f t="shared" si="0"/>
        <v>-0.73205080756887719</v>
      </c>
    </row>
    <row r="27" spans="1:4" x14ac:dyDescent="0.25">
      <c r="A27" s="12">
        <v>95</v>
      </c>
      <c r="B27" s="30">
        <f>IF($D$3="sin",SIN(RADIANS(A27)),IF($D$3="cos",COS(RADIANS(A27)),IF($D$3="tg",TAN(RADIANS(A27)),COTG(RADIANS(A27)))))</f>
        <v>0.99619469809174555</v>
      </c>
      <c r="D27" s="39">
        <f t="shared" si="0"/>
        <v>-0.41421356237309537</v>
      </c>
    </row>
    <row r="28" spans="1:4" x14ac:dyDescent="0.25">
      <c r="A28" s="12">
        <v>100</v>
      </c>
      <c r="B28" s="30">
        <f>IF($D$3="sin",SIN(RADIANS(A28)),IF($D$3="cos",COS(RADIANS(A28)),IF($D$3="tg",TAN(RADIANS(A28)),COTG(RADIANS(A28)))))</f>
        <v>0.98480775301220802</v>
      </c>
      <c r="D28" s="39">
        <f t="shared" si="0"/>
        <v>-8.8817841970012523E-16</v>
      </c>
    </row>
    <row r="29" spans="1:4" x14ac:dyDescent="0.25">
      <c r="A29" s="16">
        <v>105</v>
      </c>
      <c r="B29" s="30">
        <f>IF($D$3="sin",SIN(RADIANS(A29)),IF($D$3="cos",COS(RADIANS(A29)),IF($D$3="tg",TAN(RADIANS(A29)),COTG(RADIANS(A29)))))</f>
        <v>0.96592582628906831</v>
      </c>
      <c r="D29" s="39">
        <f t="shared" si="0"/>
        <v>0.48236190979495863</v>
      </c>
    </row>
    <row r="30" spans="1:4" x14ac:dyDescent="0.25">
      <c r="A30" s="12">
        <v>110</v>
      </c>
      <c r="B30" s="30">
        <f>IF($D$3="sin",SIN(RADIANS(A30)),IF($D$3="cos",COS(RADIANS(A30)),IF($D$3="tg",TAN(RADIANS(A30)),COTG(RADIANS(A30)))))</f>
        <v>0.93969262078590843</v>
      </c>
      <c r="D30" s="39">
        <f t="shared" si="0"/>
        <v>0.99999999999999956</v>
      </c>
    </row>
    <row r="31" spans="1:4" x14ac:dyDescent="0.25">
      <c r="A31" s="12">
        <v>115</v>
      </c>
      <c r="B31" s="30">
        <f>IF($D$3="sin",SIN(RADIANS(A31)),IF($D$3="cos",COS(RADIANS(A31)),IF($D$3="tg",TAN(RADIANS(A31)),COTG(RADIANS(A31)))))</f>
        <v>0.90630778703665005</v>
      </c>
      <c r="D31" s="39">
        <f t="shared" si="0"/>
        <v>1.5176380902050406</v>
      </c>
    </row>
    <row r="32" spans="1:4" x14ac:dyDescent="0.25">
      <c r="A32" s="16">
        <v>120</v>
      </c>
      <c r="B32" s="30">
        <f>IF($D$3="sin",SIN(RADIANS(A32)),IF($D$3="cos",COS(RADIANS(A32)),IF($D$3="tg",TAN(RADIANS(A32)),COTG(RADIANS(A32)))))</f>
        <v>0.86602540378443871</v>
      </c>
      <c r="D32" s="39">
        <f t="shared" si="0"/>
        <v>2</v>
      </c>
    </row>
    <row r="33" spans="1:4" x14ac:dyDescent="0.25">
      <c r="A33" s="12">
        <v>125</v>
      </c>
      <c r="B33" s="30">
        <f>IF($D$3="sin",SIN(RADIANS(A33)),IF($D$3="cos",COS(RADIANS(A33)),IF($D$3="tg",TAN(RADIANS(A33)),COTG(RADIANS(A33)))))</f>
        <v>0.81915204428899169</v>
      </c>
      <c r="D33" s="39">
        <f t="shared" si="0"/>
        <v>2.4142135623730949</v>
      </c>
    </row>
    <row r="34" spans="1:4" x14ac:dyDescent="0.25">
      <c r="A34" s="12">
        <v>130</v>
      </c>
      <c r="B34" s="30">
        <f>IF($D$3="sin",SIN(RADIANS(A34)),IF($D$3="cos",COS(RADIANS(A34)),IF($D$3="tg",TAN(RADIANS(A34)),COTG(RADIANS(A34)))))</f>
        <v>0.76604444311897801</v>
      </c>
      <c r="D34" s="39">
        <f t="shared" si="0"/>
        <v>2.7320508075688776</v>
      </c>
    </row>
    <row r="35" spans="1:4" x14ac:dyDescent="0.25">
      <c r="A35" s="16">
        <v>135</v>
      </c>
      <c r="B35" s="30">
        <f>IF($D$3="sin",SIN(RADIANS(A35)),IF($D$3="cos",COS(RADIANS(A35)),IF($D$3="tg",TAN(RADIANS(A35)),COTG(RADIANS(A35)))))</f>
        <v>0.70710678118654757</v>
      </c>
      <c r="D35" s="39">
        <f t="shared" si="0"/>
        <v>2.9318516525781364</v>
      </c>
    </row>
    <row r="36" spans="1:4" x14ac:dyDescent="0.25">
      <c r="A36" s="12">
        <v>140</v>
      </c>
      <c r="B36" s="30">
        <f>IF($D$3="sin",SIN(RADIANS(A36)),IF($D$3="cos",COS(RADIANS(A36)),IF($D$3="tg",TAN(RADIANS(A36)),COTG(RADIANS(A36)))))</f>
        <v>0.64278760968653947</v>
      </c>
      <c r="D36" s="39">
        <f t="shared" si="0"/>
        <v>3</v>
      </c>
    </row>
    <row r="37" spans="1:4" x14ac:dyDescent="0.25">
      <c r="A37" s="12">
        <v>145</v>
      </c>
      <c r="B37" s="30">
        <f>IF($D$3="sin",SIN(RADIANS(A37)),IF($D$3="cos",COS(RADIANS(A37)),IF($D$3="tg",TAN(RADIANS(A37)),COTG(RADIANS(A37)))))</f>
        <v>0.57357643635104594</v>
      </c>
      <c r="D37" s="39">
        <f t="shared" si="0"/>
        <v>2.9318516525781368</v>
      </c>
    </row>
    <row r="38" spans="1:4" x14ac:dyDescent="0.25">
      <c r="A38" s="16">
        <v>150</v>
      </c>
      <c r="B38" s="30">
        <f>IF($D$3="sin",SIN(RADIANS(A38)),IF($D$3="cos",COS(RADIANS(A38)),IF($D$3="tg",TAN(RADIANS(A38)),COTG(RADIANS(A38)))))</f>
        <v>0.49999999999999994</v>
      </c>
      <c r="D38" s="39">
        <f t="shared" si="0"/>
        <v>2.7320508075688785</v>
      </c>
    </row>
    <row r="39" spans="1:4" x14ac:dyDescent="0.25">
      <c r="A39" s="12">
        <v>155</v>
      </c>
      <c r="B39" s="30">
        <f>IF($D$3="sin",SIN(RADIANS(A39)),IF($D$3="cos",COS(RADIANS(A39)),IF($D$3="tg",TAN(RADIANS(A39)),COTG(RADIANS(A39)))))</f>
        <v>0.4226182617406995</v>
      </c>
      <c r="D39" s="39">
        <f t="shared" si="0"/>
        <v>2.414213562373094</v>
      </c>
    </row>
    <row r="40" spans="1:4" x14ac:dyDescent="0.25">
      <c r="A40" s="12">
        <v>160</v>
      </c>
      <c r="B40" s="30">
        <f>IF($D$3="sin",SIN(RADIANS(A40)),IF($D$3="cos",COS(RADIANS(A40)),IF($D$3="tg",TAN(RADIANS(A40)),COTG(RADIANS(A40)))))</f>
        <v>0.34202014332566888</v>
      </c>
      <c r="D40" s="39">
        <f t="shared" ref="D40:D71" si="1">IF($R$7="cos",$P$7*COS(RADIANS($T$7*A40+$W$7))+$Z$7,$P$7*SIN(RADIANS($T$7*A40+$W$7))+$Z$7)</f>
        <v>1.9999999999999996</v>
      </c>
    </row>
    <row r="41" spans="1:4" x14ac:dyDescent="0.25">
      <c r="A41" s="16">
        <v>165</v>
      </c>
      <c r="B41" s="30">
        <f>IF($D$3="sin",SIN(RADIANS(A41)),IF($D$3="cos",COS(RADIANS(A41)),IF($D$3="tg",TAN(RADIANS(A41)),COTG(RADIANS(A41)))))</f>
        <v>0.25881904510252102</v>
      </c>
      <c r="D41" s="39">
        <f t="shared" si="1"/>
        <v>1.5176380902050415</v>
      </c>
    </row>
    <row r="42" spans="1:4" x14ac:dyDescent="0.25">
      <c r="A42" s="12">
        <v>170</v>
      </c>
      <c r="B42" s="30">
        <f>IF($D$3="sin",SIN(RADIANS(A42)),IF($D$3="cos",COS(RADIANS(A42)),IF($D$3="tg",TAN(RADIANS(A42)),COTG(RADIANS(A42)))))</f>
        <v>0.17364817766693028</v>
      </c>
      <c r="D42" s="39">
        <f t="shared" si="1"/>
        <v>1.0000000000000007</v>
      </c>
    </row>
    <row r="43" spans="1:4" x14ac:dyDescent="0.25">
      <c r="A43" s="12">
        <v>175</v>
      </c>
      <c r="B43" s="30">
        <f>IF($D$3="sin",SIN(RADIANS(A43)),IF($D$3="cos",COS(RADIANS(A43)),IF($D$3="tg",TAN(RADIANS(A43)),COTG(RADIANS(A43)))))</f>
        <v>8.7155742747658194E-2</v>
      </c>
      <c r="D43" s="39">
        <f t="shared" si="1"/>
        <v>0.48236190979495974</v>
      </c>
    </row>
    <row r="44" spans="1:4" x14ac:dyDescent="0.25">
      <c r="A44" s="16">
        <v>180</v>
      </c>
      <c r="B44" s="30">
        <f>IF($D$3="sin",SIN(RADIANS(A44)),IF($D$3="cos",COS(RADIANS(A44)),IF($D$3="tg",TAN(RADIANS(A44)),COTG(RADIANS(A44)))))</f>
        <v>1.22514845490862E-16</v>
      </c>
      <c r="D44" s="39">
        <f t="shared" si="1"/>
        <v>1.6653345369377348E-15</v>
      </c>
    </row>
    <row r="45" spans="1:4" x14ac:dyDescent="0.25">
      <c r="A45" s="12">
        <v>185</v>
      </c>
      <c r="B45" s="30">
        <f>IF($D$3="sin",SIN(RADIANS(A45)),IF($D$3="cos",COS(RADIANS(A45)),IF($D$3="tg",TAN(RADIANS(A45)),COTG(RADIANS(A45)))))</f>
        <v>-8.7155742747657944E-2</v>
      </c>
      <c r="D45" s="39">
        <f t="shared" si="1"/>
        <v>-0.41421356237309581</v>
      </c>
    </row>
    <row r="46" spans="1:4" x14ac:dyDescent="0.25">
      <c r="A46" s="12">
        <v>190</v>
      </c>
      <c r="B46" s="30">
        <f>IF($D$3="sin",SIN(RADIANS(A46)),IF($D$3="cos",COS(RADIANS(A46)),IF($D$3="tg",TAN(RADIANS(A46)),COTG(RADIANS(A46)))))</f>
        <v>-0.17364817766693047</v>
      </c>
      <c r="D46" s="39">
        <f t="shared" si="1"/>
        <v>-0.73205080756887742</v>
      </c>
    </row>
    <row r="47" spans="1:4" x14ac:dyDescent="0.25">
      <c r="A47" s="16">
        <v>195</v>
      </c>
      <c r="B47" s="30">
        <f>IF($D$3="sin",SIN(RADIANS(A47)),IF($D$3="cos",COS(RADIANS(A47)),IF($D$3="tg",TAN(RADIANS(A47)),COTG(RADIANS(A47)))))</f>
        <v>-0.25881904510252079</v>
      </c>
      <c r="D47" s="39">
        <f t="shared" si="1"/>
        <v>-0.9318516525781364</v>
      </c>
    </row>
    <row r="48" spans="1:4" x14ac:dyDescent="0.25">
      <c r="A48" s="12">
        <v>200</v>
      </c>
      <c r="B48" s="30">
        <f>IF($D$3="sin",SIN(RADIANS(A48)),IF($D$3="cos",COS(RADIANS(A48)),IF($D$3="tg",TAN(RADIANS(A48)),COTG(RADIANS(A48)))))</f>
        <v>-0.34202014332566866</v>
      </c>
      <c r="D48" s="39">
        <f t="shared" si="1"/>
        <v>-1</v>
      </c>
    </row>
    <row r="49" spans="1:4" x14ac:dyDescent="0.25">
      <c r="A49" s="12">
        <v>205</v>
      </c>
      <c r="B49" s="30">
        <f>IF($D$3="sin",SIN(RADIANS(A49)),IF($D$3="cos",COS(RADIANS(A49)),IF($D$3="tg",TAN(RADIANS(A49)),COTG(RADIANS(A49)))))</f>
        <v>-0.42261826174069927</v>
      </c>
      <c r="D49" s="39">
        <f t="shared" si="1"/>
        <v>-0.93185165257813685</v>
      </c>
    </row>
    <row r="50" spans="1:4" x14ac:dyDescent="0.25">
      <c r="A50" s="16">
        <v>210</v>
      </c>
      <c r="B50" s="30">
        <f>IF($D$3="sin",SIN(RADIANS(A50)),IF($D$3="cos",COS(RADIANS(A50)),IF($D$3="tg",TAN(RADIANS(A50)),COTG(RADIANS(A50)))))</f>
        <v>-0.50000000000000011</v>
      </c>
      <c r="D50" s="39">
        <f t="shared" si="1"/>
        <v>-0.7320508075688783</v>
      </c>
    </row>
    <row r="51" spans="1:4" x14ac:dyDescent="0.25">
      <c r="A51" s="12">
        <v>215</v>
      </c>
      <c r="B51" s="30">
        <f>IF($D$3="sin",SIN(RADIANS(A51)),IF($D$3="cos",COS(RADIANS(A51)),IF($D$3="tg",TAN(RADIANS(A51)),COTG(RADIANS(A51)))))</f>
        <v>-0.57357643635104616</v>
      </c>
      <c r="D51" s="39">
        <f t="shared" si="1"/>
        <v>-0.41421356237309448</v>
      </c>
    </row>
    <row r="52" spans="1:4" x14ac:dyDescent="0.25">
      <c r="A52" s="12">
        <v>220</v>
      </c>
      <c r="B52" s="30">
        <f>IF($D$3="sin",SIN(RADIANS(A52)),IF($D$3="cos",COS(RADIANS(A52)),IF($D$3="tg",TAN(RADIANS(A52)),COTG(RADIANS(A52)))))</f>
        <v>-0.64278760968653925</v>
      </c>
      <c r="D52" s="39">
        <f t="shared" si="1"/>
        <v>2.2204460492503131E-16</v>
      </c>
    </row>
    <row r="53" spans="1:4" x14ac:dyDescent="0.25">
      <c r="A53" s="16">
        <v>225</v>
      </c>
      <c r="B53" s="30">
        <f>IF($D$3="sin",SIN(RADIANS(A53)),IF($D$3="cos",COS(RADIANS(A53)),IF($D$3="tg",TAN(RADIANS(A53)),COTG(RADIANS(A53)))))</f>
        <v>-0.70710678118654746</v>
      </c>
      <c r="D53" s="39">
        <f t="shared" si="1"/>
        <v>0.48236190979495808</v>
      </c>
    </row>
    <row r="54" spans="1:4" x14ac:dyDescent="0.25">
      <c r="A54" s="12">
        <v>230</v>
      </c>
      <c r="B54" s="30">
        <f>IF($D$3="sin",SIN(RADIANS(A54)),IF($D$3="cos",COS(RADIANS(A54)),IF($D$3="tg",TAN(RADIANS(A54)),COTG(RADIANS(A54)))))</f>
        <v>-0.7660444431189779</v>
      </c>
      <c r="D54" s="39">
        <f t="shared" si="1"/>
        <v>0.999999999999999</v>
      </c>
    </row>
    <row r="55" spans="1:4" x14ac:dyDescent="0.25">
      <c r="A55" s="12">
        <v>235</v>
      </c>
      <c r="B55" s="30">
        <f>IF($D$3="sin",SIN(RADIANS(A55)),IF($D$3="cos",COS(RADIANS(A55)),IF($D$3="tg",TAN(RADIANS(A55)),COTG(RADIANS(A55)))))</f>
        <v>-0.81915204428899158</v>
      </c>
      <c r="D55" s="39">
        <f t="shared" si="1"/>
        <v>1.5176380902050401</v>
      </c>
    </row>
    <row r="56" spans="1:4" x14ac:dyDescent="0.25">
      <c r="A56" s="16">
        <v>240</v>
      </c>
      <c r="B56" s="30">
        <f>IF($D$3="sin",SIN(RADIANS(A56)),IF($D$3="cos",COS(RADIANS(A56)),IF($D$3="tg",TAN(RADIANS(A56)),COTG(RADIANS(A56)))))</f>
        <v>-0.86602540378443837</v>
      </c>
      <c r="D56" s="39">
        <f t="shared" si="1"/>
        <v>1.9999999999999982</v>
      </c>
    </row>
    <row r="57" spans="1:4" x14ac:dyDescent="0.25">
      <c r="A57" s="12">
        <v>245</v>
      </c>
      <c r="B57" s="30">
        <f>IF($D$3="sin",SIN(RADIANS(A57)),IF($D$3="cos",COS(RADIANS(A57)),IF($D$3="tg",TAN(RADIANS(A57)),COTG(RADIANS(A57)))))</f>
        <v>-0.90630778703665005</v>
      </c>
      <c r="D57" s="39">
        <f t="shared" si="1"/>
        <v>2.4142135623730958</v>
      </c>
    </row>
    <row r="58" spans="1:4" x14ac:dyDescent="0.25">
      <c r="A58" s="12">
        <v>250</v>
      </c>
      <c r="B58" s="30">
        <f>IF($D$3="sin",SIN(RADIANS(A58)),IF($D$3="cos",COS(RADIANS(A58)),IF($D$3="tg",TAN(RADIANS(A58)),COTG(RADIANS(A58)))))</f>
        <v>-0.93969262078590843</v>
      </c>
      <c r="D58" s="39">
        <f t="shared" si="1"/>
        <v>2.7320508075688776</v>
      </c>
    </row>
    <row r="59" spans="1:4" x14ac:dyDescent="0.25">
      <c r="A59" s="16">
        <v>255</v>
      </c>
      <c r="B59" s="30">
        <f>IF($D$3="sin",SIN(RADIANS(A59)),IF($D$3="cos",COS(RADIANS(A59)),IF($D$3="tg",TAN(RADIANS(A59)),COTG(RADIANS(A59)))))</f>
        <v>-0.96592582628906831</v>
      </c>
      <c r="D59" s="39">
        <f t="shared" si="1"/>
        <v>2.9318516525781364</v>
      </c>
    </row>
    <row r="60" spans="1:4" x14ac:dyDescent="0.25">
      <c r="A60" s="12">
        <v>260</v>
      </c>
      <c r="B60" s="30">
        <f>IF($D$3="sin",SIN(RADIANS(A60)),IF($D$3="cos",COS(RADIANS(A60)),IF($D$3="tg",TAN(RADIANS(A60)),COTG(RADIANS(A60)))))</f>
        <v>-0.98480775301220802</v>
      </c>
      <c r="D60" s="39">
        <f t="shared" si="1"/>
        <v>3</v>
      </c>
    </row>
    <row r="61" spans="1:4" x14ac:dyDescent="0.25">
      <c r="A61" s="12">
        <v>265</v>
      </c>
      <c r="B61" s="30">
        <f>IF($D$3="sin",SIN(RADIANS(A61)),IF($D$3="cos",COS(RADIANS(A61)),IF($D$3="tg",TAN(RADIANS(A61)),COTG(RADIANS(A61)))))</f>
        <v>-0.99619469809174555</v>
      </c>
      <c r="D61" s="39">
        <f t="shared" si="1"/>
        <v>2.9318516525781373</v>
      </c>
    </row>
    <row r="62" spans="1:4" x14ac:dyDescent="0.25">
      <c r="A62" s="16">
        <v>270</v>
      </c>
      <c r="B62" s="30">
        <f>IF($D$3="sin",SIN(RADIANS(A62)),IF($D$3="cos",COS(RADIANS(A62)),IF($D$3="tg",TAN(RADIANS(A62)),COTG(RADIANS(A62)))))</f>
        <v>-1</v>
      </c>
      <c r="D62" s="39">
        <f t="shared" si="1"/>
        <v>2.7320508075688767</v>
      </c>
    </row>
    <row r="63" spans="1:4" x14ac:dyDescent="0.25">
      <c r="A63" s="12">
        <v>275</v>
      </c>
      <c r="B63" s="30">
        <f>IF($D$3="sin",SIN(RADIANS(A63)),IF($D$3="cos",COS(RADIANS(A63)),IF($D$3="tg",TAN(RADIANS(A63)),COTG(RADIANS(A63)))))</f>
        <v>-0.99619469809174555</v>
      </c>
      <c r="D63" s="39">
        <f t="shared" si="1"/>
        <v>2.4142135623730949</v>
      </c>
    </row>
    <row r="64" spans="1:4" x14ac:dyDescent="0.25">
      <c r="A64" s="12">
        <v>280</v>
      </c>
      <c r="B64" s="30">
        <f>IF($D$3="sin",SIN(RADIANS(A64)),IF($D$3="cos",COS(RADIANS(A64)),IF($D$3="tg",TAN(RADIANS(A64)),COTG(RADIANS(A64)))))</f>
        <v>-0.98480775301220813</v>
      </c>
      <c r="D64" s="39">
        <f t="shared" si="1"/>
        <v>2</v>
      </c>
    </row>
    <row r="65" spans="1:4" x14ac:dyDescent="0.25">
      <c r="A65" s="16">
        <v>285</v>
      </c>
      <c r="B65" s="30">
        <f>IF($D$3="sin",SIN(RADIANS(A65)),IF($D$3="cos",COS(RADIANS(A65)),IF($D$3="tg",TAN(RADIANS(A65)),COTG(RADIANS(A65)))))</f>
        <v>-0.96592582628906842</v>
      </c>
      <c r="D65" s="39">
        <f t="shared" si="1"/>
        <v>1.5176380902050421</v>
      </c>
    </row>
    <row r="66" spans="1:4" x14ac:dyDescent="0.25">
      <c r="A66" s="12">
        <v>290</v>
      </c>
      <c r="B66" s="30">
        <f>IF($D$3="sin",SIN(RADIANS(A66)),IF($D$3="cos",COS(RADIANS(A66)),IF($D$3="tg",TAN(RADIANS(A66)),COTG(RADIANS(A66)))))</f>
        <v>-0.93969262078590832</v>
      </c>
      <c r="D66" s="39">
        <f t="shared" si="1"/>
        <v>1.0000000000000013</v>
      </c>
    </row>
    <row r="67" spans="1:4" x14ac:dyDescent="0.25">
      <c r="A67" s="12">
        <v>295</v>
      </c>
      <c r="B67" s="30">
        <f>IF($D$3="sin",SIN(RADIANS(A67)),IF($D$3="cos",COS(RADIANS(A67)),IF($D$3="tg",TAN(RADIANS(A67)),COTG(RADIANS(A67)))))</f>
        <v>-0.90630778703664994</v>
      </c>
      <c r="D67" s="39">
        <f t="shared" si="1"/>
        <v>0.4823619097949603</v>
      </c>
    </row>
    <row r="68" spans="1:4" x14ac:dyDescent="0.25">
      <c r="A68" s="16">
        <v>300</v>
      </c>
      <c r="B68" s="30">
        <f>IF($D$3="sin",SIN(RADIANS(A68)),IF($D$3="cos",COS(RADIANS(A68)),IF($D$3="tg",TAN(RADIANS(A68)),COTG(RADIANS(A68)))))</f>
        <v>-0.8660254037844386</v>
      </c>
      <c r="D68" s="39">
        <f t="shared" si="1"/>
        <v>2.1094237467877974E-15</v>
      </c>
    </row>
    <row r="69" spans="1:4" x14ac:dyDescent="0.25">
      <c r="A69" s="12">
        <v>305</v>
      </c>
      <c r="B69" s="30">
        <f>IF($D$3="sin",SIN(RADIANS(A69)),IF($D$3="cos",COS(RADIANS(A69)),IF($D$3="tg",TAN(RADIANS(A69)),COTG(RADIANS(A69)))))</f>
        <v>-0.8191520442889918</v>
      </c>
      <c r="D69" s="39">
        <f t="shared" si="1"/>
        <v>-0.41421356237309537</v>
      </c>
    </row>
    <row r="70" spans="1:4" x14ac:dyDescent="0.25">
      <c r="A70" s="12">
        <v>310</v>
      </c>
      <c r="B70" s="30">
        <f>IF($D$3="sin",SIN(RADIANS(A70)),IF($D$3="cos",COS(RADIANS(A70)),IF($D$3="tg",TAN(RADIANS(A70)),COTG(RADIANS(A70)))))</f>
        <v>-0.76604444311897812</v>
      </c>
      <c r="D70" s="39">
        <f t="shared" si="1"/>
        <v>-0.73205080756887542</v>
      </c>
    </row>
    <row r="71" spans="1:4" x14ac:dyDescent="0.25">
      <c r="A71" s="16">
        <v>315</v>
      </c>
      <c r="B71" s="30">
        <f>IF($D$3="sin",SIN(RADIANS(A71)),IF($D$3="cos",COS(RADIANS(A71)),IF($D$3="tg",TAN(RADIANS(A71)),COTG(RADIANS(A71)))))</f>
        <v>-0.70710678118654768</v>
      </c>
      <c r="D71" s="39">
        <f t="shared" si="1"/>
        <v>-0.9318516525781364</v>
      </c>
    </row>
    <row r="72" spans="1:4" x14ac:dyDescent="0.25">
      <c r="A72" s="12">
        <v>320</v>
      </c>
      <c r="B72" s="30">
        <f>IF($D$3="sin",SIN(RADIANS(A72)),IF($D$3="cos",COS(RADIANS(A72)),IF($D$3="tg",TAN(RADIANS(A72)),COTG(RADIANS(A72)))))</f>
        <v>-0.64278760968653958</v>
      </c>
      <c r="D72" s="39">
        <f t="shared" ref="D72:D80" si="2">IF($R$7="cos",$P$7*COS(RADIANS($T$7*A72+$W$7))+$Z$7,$P$7*SIN(RADIANS($T$7*A72+$W$7))+$Z$7)</f>
        <v>-1</v>
      </c>
    </row>
    <row r="73" spans="1:4" x14ac:dyDescent="0.25">
      <c r="A73" s="12">
        <v>325</v>
      </c>
      <c r="B73" s="30">
        <f>IF($D$3="sin",SIN(RADIANS(A73)),IF($D$3="cos",COS(RADIANS(A73)),IF($D$3="tg",TAN(RADIANS(A73)),COTG(RADIANS(A73)))))</f>
        <v>-0.57357643635104649</v>
      </c>
      <c r="D73" s="39">
        <f t="shared" si="2"/>
        <v>-0.93185165257813707</v>
      </c>
    </row>
    <row r="74" spans="1:4" x14ac:dyDescent="0.25">
      <c r="A74" s="16">
        <v>330</v>
      </c>
      <c r="B74" s="30">
        <f>IF($D$3="sin",SIN(RADIANS(A74)),IF($D$3="cos",COS(RADIANS(A74)),IF($D$3="tg",TAN(RADIANS(A74)),COTG(RADIANS(A74)))))</f>
        <v>-0.50000000000000044</v>
      </c>
      <c r="D74" s="39">
        <f t="shared" si="2"/>
        <v>-0.73205080756887675</v>
      </c>
    </row>
    <row r="75" spans="1:4" x14ac:dyDescent="0.25">
      <c r="A75" s="12">
        <v>335</v>
      </c>
      <c r="B75" s="30">
        <f>IF($D$3="sin",SIN(RADIANS(A75)),IF($D$3="cos",COS(RADIANS(A75)),IF($D$3="tg",TAN(RADIANS(A75)),COTG(RADIANS(A75)))))</f>
        <v>-0.42261826174069922</v>
      </c>
      <c r="D75" s="39">
        <f t="shared" si="2"/>
        <v>-0.41421356237309737</v>
      </c>
    </row>
    <row r="76" spans="1:4" x14ac:dyDescent="0.25">
      <c r="A76" s="12">
        <v>340</v>
      </c>
      <c r="B76" s="30">
        <f>IF($D$3="sin",SIN(RADIANS(A76)),IF($D$3="cos",COS(RADIANS(A76)),IF($D$3="tg",TAN(RADIANS(A76)),COTG(RADIANS(A76)))))</f>
        <v>-0.3420201433256686</v>
      </c>
      <c r="D76" s="39">
        <f t="shared" si="2"/>
        <v>-2.2204460492503131E-16</v>
      </c>
    </row>
    <row r="77" spans="1:4" x14ac:dyDescent="0.25">
      <c r="A77" s="16">
        <v>345</v>
      </c>
      <c r="B77" s="30">
        <f>IF($D$3="sin",SIN(RADIANS(A77)),IF($D$3="cos",COS(RADIANS(A77)),IF($D$3="tg",TAN(RADIANS(A77)),COTG(RADIANS(A77)))))</f>
        <v>-0.25881904510252068</v>
      </c>
      <c r="D77" s="39">
        <f t="shared" si="2"/>
        <v>0.48236190979496107</v>
      </c>
    </row>
    <row r="78" spans="1:4" x14ac:dyDescent="0.25">
      <c r="A78" s="12">
        <v>350</v>
      </c>
      <c r="B78" s="30">
        <f>IF($D$3="sin",SIN(RADIANS(A78)),IF($D$3="cos",COS(RADIANS(A78)),IF($D$3="tg",TAN(RADIANS(A78)),COTG(RADIANS(A78)))))</f>
        <v>-0.17364817766693039</v>
      </c>
      <c r="D78" s="39">
        <f t="shared" si="2"/>
        <v>0.99999999999999856</v>
      </c>
    </row>
    <row r="79" spans="1:4" x14ac:dyDescent="0.25">
      <c r="A79" s="12">
        <v>355</v>
      </c>
      <c r="B79" s="30">
        <f>IF($D$3="sin",SIN(RADIANS(A79)),IF($D$3="cos",COS(RADIANS(A79)),IF($D$3="tg",TAN(RADIANS(A79)),COTG(RADIANS(A79)))))</f>
        <v>-8.7155742747658319E-2</v>
      </c>
      <c r="D79" s="39">
        <f t="shared" si="2"/>
        <v>1.5176380902050428</v>
      </c>
    </row>
    <row r="80" spans="1:4" x14ac:dyDescent="0.25">
      <c r="A80" s="16">
        <v>360</v>
      </c>
      <c r="B80" s="30">
        <f>IF($D$3="sin",SIN(RADIANS(A80)),IF($D$3="cos",COS(RADIANS(A80)),IF($D$3="tg",TAN(RADIANS(A80)),COTG(RADIANS(A80)))))</f>
        <v>-2.45029690981724E-16</v>
      </c>
      <c r="D80" s="31">
        <f t="shared" si="2"/>
        <v>1.9999999999999978</v>
      </c>
    </row>
  </sheetData>
  <mergeCells count="17">
    <mergeCell ref="A2:N2"/>
    <mergeCell ref="A1:N1"/>
    <mergeCell ref="A3:A4"/>
    <mergeCell ref="B3:B4"/>
    <mergeCell ref="D3:D4"/>
    <mergeCell ref="F3:F4"/>
    <mergeCell ref="E3:E4"/>
    <mergeCell ref="P6:Q6"/>
    <mergeCell ref="G3:G4"/>
    <mergeCell ref="C3:C4"/>
    <mergeCell ref="I3:I4"/>
    <mergeCell ref="L3:L4"/>
    <mergeCell ref="K3:K4"/>
    <mergeCell ref="J3:J4"/>
    <mergeCell ref="H3:H4"/>
    <mergeCell ref="F6:N7"/>
    <mergeCell ref="N3:N4"/>
  </mergeCells>
  <conditionalFormatting sqref="T7">
    <cfRule type="cellIs" dxfId="0" priority="1" operator="equal">
      <formula>1</formula>
    </cfRule>
  </conditionalFormatting>
  <dataValidations count="1">
    <dataValidation type="list" allowBlank="1" showInputMessage="1" showErrorMessage="1" error="VYBER ze seznamu" prompt="Vyber si funkci" sqref="D3">
      <formula1>Funkce</formula1>
    </dataValidation>
  </dataValidations>
  <pageMargins left="0.7" right="0.7" top="0.78740157499999996" bottom="0.78740157499999996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1" sqref="B1"/>
    </sheetView>
  </sheetViews>
  <sheetFormatPr defaultRowHeight="15" x14ac:dyDescent="0.25"/>
  <cols>
    <col min="1" max="1" width="10.85546875" customWidth="1"/>
  </cols>
  <sheetData>
    <row r="1" spans="1:1" x14ac:dyDescent="0.25">
      <c r="A1" t="s">
        <v>17</v>
      </c>
    </row>
    <row r="2" spans="1:1" x14ac:dyDescent="0.25">
      <c r="A2" t="s">
        <v>18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2</vt:i4>
      </vt:variant>
    </vt:vector>
  </HeadingPairs>
  <TitlesOfParts>
    <vt:vector size="7" baseType="lpstr">
      <vt:lpstr>Anotační list</vt:lpstr>
      <vt:lpstr>Návod</vt:lpstr>
      <vt:lpstr>Goniometrické funkce</vt:lpstr>
      <vt:lpstr>Posouvání</vt:lpstr>
      <vt:lpstr>DATA</vt:lpstr>
      <vt:lpstr>Funkce</vt:lpstr>
      <vt:lpstr>Goniometrie</vt:lpstr>
    </vt:vector>
  </TitlesOfParts>
  <Company>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Smoking</dc:creator>
  <cp:lastModifiedBy>administrator</cp:lastModifiedBy>
  <cp:lastPrinted>2014-03-28T07:27:41Z</cp:lastPrinted>
  <dcterms:created xsi:type="dcterms:W3CDTF">2014-03-23T21:49:05Z</dcterms:created>
  <dcterms:modified xsi:type="dcterms:W3CDTF">2014-05-27T13:18:06Z</dcterms:modified>
</cp:coreProperties>
</file>